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comments18.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457" windowHeight="6574" tabRatio="675" activeTab="1"/>
  </bookViews>
  <sheets>
    <sheet name="ETR Worksheet" sheetId="1" r:id="rId1"/>
    <sheet name="School Dist" sheetId="2" r:id="rId2"/>
    <sheet name="County City Others" sheetId="3" r:id="rId3"/>
    <sheet name="50-858" sheetId="4" r:id="rId4"/>
    <sheet name="50-212 pg1" sheetId="5" r:id="rId5"/>
    <sheet name="50-212 pg2" sheetId="6" r:id="rId6"/>
    <sheet name="50-212 pg3" sheetId="7" r:id="rId7"/>
    <sheet name="50-197" sheetId="8" r:id="rId8"/>
    <sheet name="50-198" sheetId="9" r:id="rId9"/>
    <sheet name="50-280 pg1" sheetId="10" state="hidden" r:id="rId10"/>
    <sheet name="50-280 pg2" sheetId="11" state="hidden" r:id="rId11"/>
    <sheet name="50-304" sheetId="12" r:id="rId12"/>
    <sheet name="50-757" sheetId="13" r:id="rId13"/>
    <sheet name="50-777 pg1" sheetId="14" r:id="rId14"/>
    <sheet name="50-777 pg2" sheetId="15" r:id="rId15"/>
    <sheet name="50-786" sheetId="16" r:id="rId16"/>
    <sheet name="50-818" sheetId="17" r:id="rId17"/>
    <sheet name="50-819" sheetId="18" r:id="rId18"/>
  </sheets>
  <definedNames>
    <definedName name="address">'ETR Worksheet'!$J$26</definedName>
    <definedName name="apyr">'ETR Worksheet'!$L$2</definedName>
    <definedName name="city_state">'ETR Worksheet'!$J$32</definedName>
    <definedName name="countyormunicipality">'ETR Worksheet'!$J$33</definedName>
    <definedName name="dateandtime">'ETR Worksheet'!$J$38</definedName>
    <definedName name="dateofmeeting">'ETR Worksheet'!$J$40</definedName>
    <definedName name="dateprepared">'ETR Worksheet'!$J$29</definedName>
    <definedName name="eff_certifiedtxbl">'ETR Worksheet'!$K$14</definedName>
    <definedName name="eff_datetime">'ETR Worksheet'!$B$1</definedName>
    <definedName name="eff_entity">'ETR Worksheet'!$F$2</definedName>
    <definedName name="eff_histabsolutexempt">'ETR Worksheet'!$K$11</definedName>
    <definedName name="eff_histprdmkt">'ETR Worksheet'!$K$8</definedName>
    <definedName name="eff_histtaxceiling">'ETR Worksheet'!$K$6</definedName>
    <definedName name="eff_histtaxrate">'ETR Worksheet'!$K$7</definedName>
    <definedName name="eff_histtxbl">'ETR Worksheet'!$K$5</definedName>
    <definedName name="eff_morate">'ETR Worksheet'!$K$10</definedName>
    <definedName name="eff_newtxbl">'ETR Worksheet'!$K$18</definedName>
    <definedName name="eff_partialexempt">'ETR Worksheet'!$K$12</definedName>
    <definedName name="eff_pollution">'ETR Worksheet'!$K$15</definedName>
    <definedName name="eff_prdmkt">'ETR Worksheet'!$K$13</definedName>
    <definedName name="eff_taxceiling">'ETR Worksheet'!$K$17</definedName>
    <definedName name="eff_txblprotested">'ETR Worksheet'!$K$16</definedName>
    <definedName name="emailaddress">'ETR Worksheet'!$J$36</definedName>
    <definedName name="entity_code">'ETR Worksheet'!$D$2</definedName>
    <definedName name="meetingplace">'ETR Worksheet'!$J$39</definedName>
    <definedName name="nameofcountyormunicipaltaxassessor_collector">'ETR Worksheet'!$J$34</definedName>
    <definedName name="nameofpersonpreparingthisnotice">'ETR Worksheet'!$J$27</definedName>
    <definedName name="nameofroom_building_physicallocation">'ETR Worksheet'!$J$31</definedName>
    <definedName name="_xlnm.Print_Area" localSheetId="7">'50-197'!$A$1:$I$52</definedName>
    <definedName name="_xlnm.Print_Area" localSheetId="8">'50-198'!$A$1:$I$61</definedName>
    <definedName name="_xlnm.Print_Area" localSheetId="4">'50-212 pg1'!$A$1:$M$77</definedName>
    <definedName name="_xlnm.Print_Area" localSheetId="9">'50-280 pg1'!$A$1:$I$50</definedName>
    <definedName name="_xlnm.Print_Area" localSheetId="10">'50-280 pg2'!$A$1:$L$48</definedName>
    <definedName name="_xlnm.Print_Area" localSheetId="11">'50-304'!$A$1:$J$52</definedName>
    <definedName name="_xlnm.Print_Area" localSheetId="12">'50-757'!$A$1:$I$51</definedName>
    <definedName name="_xlnm.Print_Area" localSheetId="13">'50-777 pg1'!$A$1:$I$52</definedName>
    <definedName name="_xlnm.Print_Area" localSheetId="14">'50-777 pg2'!$A$1:$L$45</definedName>
    <definedName name="_xlnm.Print_Area" localSheetId="15">'50-786'!$A$1:$I$53</definedName>
    <definedName name="_xlnm.Print_Area" localSheetId="17">'50-819'!$A$1:$I$45</definedName>
    <definedName name="_xlnm.Print_Area" localSheetId="3">'50-858'!$A$1:$D$109</definedName>
    <definedName name="_xlnm.Print_Area" localSheetId="2">'County City Others'!$A$1:$D$138</definedName>
    <definedName name="_xlnm.Print_Area" localSheetId="0">'ETR Worksheet'!$A$1:$N$48</definedName>
    <definedName name="_xlnm.Print_Area" localSheetId="1">'School Dist'!$A$1:$D$112</definedName>
    <definedName name="publicmeetingat">'ETR Worksheet'!$J$30</definedName>
    <definedName name="telephonenumber">'ETR Worksheet'!$J$35</definedName>
    <definedName name="timeofmeeting">'ETR Worksheet'!$J$41</definedName>
    <definedName name="title">'ETR Worksheet'!$J$28</definedName>
    <definedName name="txyr">'ETR Worksheet'!$M$2</definedName>
    <definedName name="websiteaddress">'ETR Worksheet'!$J$37</definedName>
    <definedName name="Z_8C5E928A_97E0_44B1_879D_C91BDD249B4C_.wvu.FilterData" localSheetId="0" hidden="1">'ETR Worksheet'!$B$4:$M$4</definedName>
    <definedName name="Z_8C5E928A_97E0_44B1_879D_C91BDD249B4C_.wvu.PrintArea" localSheetId="4" hidden="1">'50-212 pg1'!$A$1:$M$77</definedName>
    <definedName name="Z_8C5E928A_97E0_44B1_879D_C91BDD249B4C_.wvu.PrintArea" localSheetId="13" hidden="1">'50-777 pg1'!$A$1:$I$52</definedName>
    <definedName name="Z_8C5E928A_97E0_44B1_879D_C91BDD249B4C_.wvu.PrintArea" localSheetId="2" hidden="1">'County City Others'!$A$2:$D$114</definedName>
    <definedName name="Z_8C5E928A_97E0_44B1_879D_C91BDD249B4C_.wvu.PrintArea" localSheetId="0" hidden="1">'ETR Worksheet'!$A$1:$N$48</definedName>
    <definedName name="Z_8C5E928A_97E0_44B1_879D_C91BDD249B4C_.wvu.PrintArea" localSheetId="1" hidden="1">'School Dist'!$A$1:$D$87</definedName>
    <definedName name="Z_D9C52D58_E81E_4AED_A8BE_73ABBF6179A0_.wvu.PrintArea" localSheetId="2" hidden="1">'County City Others'!$A$2:$D$114</definedName>
    <definedName name="Z_D9C52D58_E81E_4AED_A8BE_73ABBF6179A0_.wvu.PrintArea" localSheetId="0" hidden="1">'ETR Worksheet'!$A$1:$N$20</definedName>
    <definedName name="Z_D9C52D58_E81E_4AED_A8BE_73ABBF6179A0_.wvu.PrintArea" localSheetId="1" hidden="1">'School Dist'!$A$1:$D$87</definedName>
  </definedNames>
  <calcPr fullCalcOnLoad="1"/>
</workbook>
</file>

<file path=xl/comments10.xml><?xml version="1.0" encoding="utf-8"?>
<comments xmlns="http://schemas.openxmlformats.org/spreadsheetml/2006/main">
  <authors>
    <author>SDS</author>
  </authors>
  <commentList>
    <comment ref="B4" authorId="0">
      <text>
        <r>
          <rPr>
            <b/>
            <sz val="9"/>
            <rFont val="Tahoma"/>
            <family val="2"/>
          </rPr>
          <t>SDS:</t>
        </r>
        <r>
          <rPr>
            <sz val="9"/>
            <rFont val="Tahoma"/>
            <family val="2"/>
          </rPr>
          <t xml:space="preserve">
Name of school district</t>
        </r>
      </text>
    </comment>
    <comment ref="C6" authorId="0">
      <text>
        <r>
          <rPr>
            <b/>
            <sz val="9"/>
            <rFont val="Tahoma"/>
            <family val="2"/>
          </rPr>
          <t>SDS:</t>
        </r>
        <r>
          <rPr>
            <sz val="9"/>
            <rFont val="Tahoma"/>
            <family val="2"/>
          </rPr>
          <t xml:space="preserve">
Time, date, year</t>
        </r>
      </text>
    </comment>
    <comment ref="B8" authorId="0">
      <text>
        <r>
          <rPr>
            <b/>
            <sz val="9"/>
            <rFont val="Tahoma"/>
            <family val="2"/>
          </rPr>
          <t>SDS:</t>
        </r>
        <r>
          <rPr>
            <sz val="9"/>
            <rFont val="Tahoma"/>
            <family val="2"/>
          </rPr>
          <t xml:space="preserve">
Name of room, building, physical location</t>
        </r>
      </text>
    </comment>
    <comment ref="A10" authorId="0">
      <text>
        <r>
          <rPr>
            <b/>
            <sz val="9"/>
            <rFont val="Tahoma"/>
            <family val="2"/>
          </rPr>
          <t>SDS:</t>
        </r>
        <r>
          <rPr>
            <sz val="9"/>
            <rFont val="Tahoma"/>
            <family val="2"/>
          </rPr>
          <t xml:space="preserve">
City, state</t>
        </r>
      </text>
    </comment>
  </commentList>
</comments>
</file>

<file path=xl/comments12.xml><?xml version="1.0" encoding="utf-8"?>
<comments xmlns="http://schemas.openxmlformats.org/spreadsheetml/2006/main">
  <authors>
    <author>SDS</author>
  </authors>
  <commentList>
    <comment ref="B5" authorId="0">
      <text>
        <r>
          <rPr>
            <b/>
            <sz val="9"/>
            <rFont val="Tahoma"/>
            <family val="2"/>
          </rPr>
          <t>SDS:</t>
        </r>
        <r>
          <rPr>
            <sz val="9"/>
            <rFont val="Tahoma"/>
            <family val="2"/>
          </rPr>
          <t xml:space="preserve">
Name of the district</t>
        </r>
      </text>
    </comment>
    <comment ref="D6" authorId="0">
      <text>
        <r>
          <rPr>
            <b/>
            <sz val="9"/>
            <rFont val="Tahoma"/>
            <family val="2"/>
          </rPr>
          <t>SDS:</t>
        </r>
        <r>
          <rPr>
            <sz val="9"/>
            <rFont val="Tahoma"/>
            <family val="2"/>
          </rPr>
          <t xml:space="preserve">
Year of tax levy</t>
        </r>
      </text>
    </comment>
    <comment ref="G6" authorId="0">
      <text>
        <r>
          <rPr>
            <b/>
            <sz val="9"/>
            <rFont val="Tahoma"/>
            <family val="2"/>
          </rPr>
          <t>SDS:</t>
        </r>
        <r>
          <rPr>
            <sz val="9"/>
            <rFont val="Tahoma"/>
            <family val="2"/>
          </rPr>
          <t xml:space="preserve">
Date and time</t>
        </r>
      </text>
    </comment>
    <comment ref="A7" authorId="0">
      <text>
        <r>
          <rPr>
            <b/>
            <sz val="9"/>
            <rFont val="Tahoma"/>
            <family val="2"/>
          </rPr>
          <t>SDS:</t>
        </r>
        <r>
          <rPr>
            <sz val="9"/>
            <rFont val="Tahoma"/>
            <family val="2"/>
          </rPr>
          <t xml:space="preserve">
Meeting place</t>
        </r>
      </text>
    </comment>
    <comment ref="C12" authorId="0">
      <text>
        <r>
          <rPr>
            <b/>
            <sz val="9"/>
            <rFont val="Tahoma"/>
            <family val="2"/>
          </rPr>
          <t>SDS:</t>
        </r>
        <r>
          <rPr>
            <sz val="9"/>
            <rFont val="Tahoma"/>
            <family val="2"/>
          </rPr>
          <t xml:space="preserve">
(Names of all members of the governing body and how each voted on the proposed tax rate)</t>
        </r>
      </text>
    </comment>
    <comment ref="D13" authorId="0">
      <text>
        <r>
          <rPr>
            <b/>
            <sz val="9"/>
            <rFont val="Tahoma"/>
            <family val="2"/>
          </rPr>
          <t>SDS:</t>
        </r>
        <r>
          <rPr>
            <sz val="9"/>
            <rFont val="Tahoma"/>
            <family val="2"/>
          </rPr>
          <t xml:space="preserve">
(Names of all members of the governing body and how each voted on the proposed tax rate)</t>
        </r>
      </text>
    </comment>
    <comment ref="D14" authorId="0">
      <text>
        <r>
          <rPr>
            <b/>
            <sz val="9"/>
            <rFont val="Tahoma"/>
            <family val="2"/>
          </rPr>
          <t>SDS:</t>
        </r>
        <r>
          <rPr>
            <sz val="9"/>
            <rFont val="Tahoma"/>
            <family val="2"/>
          </rPr>
          <t xml:space="preserve">
(Names of all members of the governing body and how each voted on the proposed tax rate)</t>
        </r>
      </text>
    </comment>
    <comment ref="B45" authorId="0">
      <text>
        <r>
          <rPr>
            <b/>
            <sz val="9"/>
            <rFont val="Tahoma"/>
            <family val="2"/>
          </rPr>
          <t>SDS:</t>
        </r>
        <r>
          <rPr>
            <sz val="9"/>
            <rFont val="Tahoma"/>
            <family val="2"/>
          </rPr>
          <t xml:space="preserve">
(governing body of the water district)</t>
        </r>
      </text>
    </comment>
    <comment ref="A46" authorId="0">
      <text>
        <r>
          <rPr>
            <b/>
            <sz val="9"/>
            <rFont val="Tahoma"/>
            <family val="2"/>
          </rPr>
          <t>SDS:</t>
        </r>
        <r>
          <rPr>
            <sz val="9"/>
            <rFont val="Tahoma"/>
            <family val="2"/>
          </rPr>
          <t xml:space="preserve">
(description of purpose of increase)</t>
        </r>
      </text>
    </comment>
  </commentList>
</comments>
</file>

<file path=xl/comments13.xml><?xml version="1.0" encoding="utf-8"?>
<comments xmlns="http://schemas.openxmlformats.org/spreadsheetml/2006/main">
  <authors>
    <author>SDS</author>
  </authors>
  <commentList>
    <comment ref="F6" authorId="0">
      <text>
        <r>
          <rPr>
            <b/>
            <sz val="9"/>
            <rFont val="Tahoma"/>
            <family val="2"/>
          </rPr>
          <t>SDS:</t>
        </r>
        <r>
          <rPr>
            <sz val="9"/>
            <rFont val="Tahoma"/>
            <family val="2"/>
          </rPr>
          <t xml:space="preserve">
Time</t>
        </r>
      </text>
    </comment>
    <comment ref="E7" authorId="0">
      <text>
        <r>
          <rPr>
            <b/>
            <sz val="9"/>
            <rFont val="Tahoma"/>
            <family val="2"/>
          </rPr>
          <t>SDS:</t>
        </r>
        <r>
          <rPr>
            <sz val="9"/>
            <rFont val="Tahoma"/>
            <family val="2"/>
          </rPr>
          <t xml:space="preserve">
Location</t>
        </r>
      </text>
    </comment>
    <comment ref="F10" authorId="0">
      <text>
        <r>
          <rPr>
            <b/>
            <sz val="9"/>
            <rFont val="Tahoma"/>
            <family val="2"/>
          </rPr>
          <t>SDS:</t>
        </r>
        <r>
          <rPr>
            <sz val="9"/>
            <rFont val="Tahoma"/>
            <family val="2"/>
          </rPr>
          <t xml:space="preserve">
Year</t>
        </r>
      </text>
    </comment>
    <comment ref="A11" authorId="0">
      <text>
        <r>
          <rPr>
            <b/>
            <sz val="9"/>
            <rFont val="Tahoma"/>
            <family val="2"/>
          </rPr>
          <t>SDS:</t>
        </r>
        <r>
          <rPr>
            <sz val="9"/>
            <rFont val="Tahoma"/>
            <family val="2"/>
          </rPr>
          <t xml:space="preserve">
(rate)</t>
        </r>
      </text>
    </comment>
    <comment ref="F17" authorId="0">
      <text>
        <r>
          <rPr>
            <b/>
            <sz val="9"/>
            <rFont val="Tahoma"/>
            <family val="2"/>
          </rPr>
          <t>SDS:</t>
        </r>
        <r>
          <rPr>
            <sz val="9"/>
            <rFont val="Tahoma"/>
            <family val="2"/>
          </rPr>
          <t xml:space="preserve">
Name of taxing unit</t>
        </r>
      </text>
    </comment>
    <comment ref="B20" authorId="0">
      <text>
        <r>
          <rPr>
            <b/>
            <sz val="9"/>
            <rFont val="Tahoma"/>
            <family val="2"/>
          </rPr>
          <t>SDS:</t>
        </r>
        <r>
          <rPr>
            <sz val="9"/>
            <rFont val="Tahoma"/>
            <family val="2"/>
          </rPr>
          <t xml:space="preserve">
(percentage by which the proposed tax rate exceeds the effective tax rate)</t>
        </r>
      </text>
    </comment>
  </commentList>
</comments>
</file>

<file path=xl/comments14.xml><?xml version="1.0" encoding="utf-8"?>
<comments xmlns="http://schemas.openxmlformats.org/spreadsheetml/2006/main">
  <authors>
    <author>SDS</author>
  </authors>
  <commentList>
    <comment ref="B5" authorId="0">
      <text>
        <r>
          <rPr>
            <b/>
            <sz val="9"/>
            <rFont val="Tahoma"/>
            <family val="2"/>
          </rPr>
          <t>SDS:</t>
        </r>
        <r>
          <rPr>
            <sz val="9"/>
            <rFont val="Tahoma"/>
            <family val="2"/>
          </rPr>
          <t xml:space="preserve">
Name of school district</t>
        </r>
      </text>
    </comment>
    <comment ref="D7" authorId="0">
      <text>
        <r>
          <rPr>
            <b/>
            <sz val="9"/>
            <rFont val="Tahoma"/>
            <family val="2"/>
          </rPr>
          <t>SDS:</t>
        </r>
        <r>
          <rPr>
            <sz val="9"/>
            <rFont val="Tahoma"/>
            <family val="2"/>
          </rPr>
          <t xml:space="preserve">
Time</t>
        </r>
      </text>
    </comment>
    <comment ref="F7" authorId="0">
      <text>
        <r>
          <rPr>
            <b/>
            <sz val="9"/>
            <rFont val="Tahoma"/>
            <family val="2"/>
          </rPr>
          <t xml:space="preserve">SDS: 
</t>
        </r>
        <r>
          <rPr>
            <sz val="9"/>
            <rFont val="Tahoma"/>
            <family val="2"/>
          </rPr>
          <t>Date, year</t>
        </r>
      </text>
    </comment>
    <comment ref="B9" authorId="0">
      <text>
        <r>
          <rPr>
            <b/>
            <sz val="9"/>
            <rFont val="Tahoma"/>
            <family val="2"/>
          </rPr>
          <t>SDS:</t>
        </r>
        <r>
          <rPr>
            <sz val="9"/>
            <rFont val="Tahoma"/>
            <family val="2"/>
          </rPr>
          <t xml:space="preserve">
Name of room, building, physical location</t>
        </r>
      </text>
    </comment>
    <comment ref="A11" authorId="0">
      <text>
        <r>
          <rPr>
            <b/>
            <sz val="9"/>
            <rFont val="Tahoma"/>
            <family val="2"/>
          </rPr>
          <t>SDS:</t>
        </r>
        <r>
          <rPr>
            <sz val="9"/>
            <rFont val="Tahoma"/>
            <family val="2"/>
          </rPr>
          <t xml:space="preserve">
City, state</t>
        </r>
      </text>
    </comment>
  </commentList>
</comments>
</file>

<file path=xl/comments15.xml><?xml version="1.0" encoding="utf-8"?>
<comments xmlns="http://schemas.openxmlformats.org/spreadsheetml/2006/main">
  <authors>
    <author>SDS</author>
  </authors>
  <commentList>
    <comment ref="B31" authorId="0">
      <text>
        <r>
          <rPr>
            <b/>
            <sz val="9"/>
            <rFont val="Tahoma"/>
            <family val="2"/>
          </rPr>
          <t>SDS:</t>
        </r>
        <r>
          <rPr>
            <sz val="9"/>
            <rFont val="Tahoma"/>
            <family val="2"/>
          </rPr>
          <t xml:space="preserve">
The school district rollback rate determined under Section 26.08, Tax Code</t>
        </r>
      </text>
    </comment>
    <comment ref="A35" authorId="0">
      <text>
        <r>
          <rPr>
            <b/>
            <sz val="9"/>
            <rFont val="Tahoma"/>
            <family val="2"/>
          </rPr>
          <t>SDS:</t>
        </r>
        <r>
          <rPr>
            <sz val="9"/>
            <rFont val="Tahoma"/>
            <family val="2"/>
          </rPr>
          <t xml:space="preserve">
The school district rollback rate</t>
        </r>
      </text>
    </comment>
  </commentList>
</comments>
</file>

<file path=xl/comments16.xml><?xml version="1.0" encoding="utf-8"?>
<comments xmlns="http://schemas.openxmlformats.org/spreadsheetml/2006/main">
  <authors>
    <author>SDS</author>
  </authors>
  <commentList>
    <comment ref="B6" authorId="0">
      <text>
        <r>
          <rPr>
            <b/>
            <sz val="9"/>
            <rFont val="Tahoma"/>
            <family val="2"/>
          </rPr>
          <t>SDS:</t>
        </r>
        <r>
          <rPr>
            <sz val="9"/>
            <rFont val="Tahoma"/>
            <family val="2"/>
          </rPr>
          <t xml:space="preserve">
Name of school district</t>
        </r>
      </text>
    </comment>
    <comment ref="D7" authorId="0">
      <text>
        <r>
          <rPr>
            <b/>
            <sz val="9"/>
            <rFont val="Tahoma"/>
            <family val="2"/>
          </rPr>
          <t>SDS:</t>
        </r>
        <r>
          <rPr>
            <sz val="9"/>
            <rFont val="Tahoma"/>
            <family val="2"/>
          </rPr>
          <t xml:space="preserve">
Time</t>
        </r>
      </text>
    </comment>
    <comment ref="E7" authorId="0">
      <text>
        <r>
          <rPr>
            <b/>
            <sz val="9"/>
            <rFont val="Tahoma"/>
            <family val="2"/>
          </rPr>
          <t>SDS:</t>
        </r>
        <r>
          <rPr>
            <sz val="9"/>
            <rFont val="Tahoma"/>
            <family val="2"/>
          </rPr>
          <t xml:space="preserve">
Date, year</t>
        </r>
      </text>
    </comment>
    <comment ref="B8" authorId="0">
      <text>
        <r>
          <rPr>
            <b/>
            <sz val="9"/>
            <rFont val="Tahoma"/>
            <family val="2"/>
          </rPr>
          <t>SDS:</t>
        </r>
        <r>
          <rPr>
            <sz val="9"/>
            <rFont val="Tahoma"/>
            <family val="2"/>
          </rPr>
          <t xml:space="preserve">
Name of room, building, physical location</t>
        </r>
      </text>
    </comment>
    <comment ref="A9" authorId="0">
      <text>
        <r>
          <rPr>
            <b/>
            <sz val="9"/>
            <rFont val="Tahoma"/>
            <family val="2"/>
          </rPr>
          <t>SDS:</t>
        </r>
        <r>
          <rPr>
            <sz val="9"/>
            <rFont val="Tahoma"/>
            <family val="2"/>
          </rPr>
          <t xml:space="preserve">
City, state</t>
        </r>
      </text>
    </comment>
  </commentList>
</comments>
</file>

<file path=xl/comments17.xml><?xml version="1.0" encoding="utf-8"?>
<comments xmlns="http://schemas.openxmlformats.org/spreadsheetml/2006/main">
  <authors>
    <author>SDS</author>
  </authors>
  <commentList>
    <comment ref="F2" authorId="0">
      <text>
        <r>
          <rPr>
            <b/>
            <sz val="9"/>
            <rFont val="Tahoma"/>
            <family val="2"/>
          </rPr>
          <t>SDS:</t>
        </r>
        <r>
          <rPr>
            <sz val="9"/>
            <rFont val="Tahoma"/>
            <family val="2"/>
          </rPr>
          <t xml:space="preserve">
Current Tax year</t>
        </r>
      </text>
    </comment>
    <comment ref="A5" authorId="0">
      <text>
        <r>
          <rPr>
            <b/>
            <sz val="9"/>
            <rFont val="Tahoma"/>
            <family val="2"/>
          </rPr>
          <t>SDS:</t>
        </r>
        <r>
          <rPr>
            <sz val="9"/>
            <rFont val="Tahoma"/>
            <family val="2"/>
          </rPr>
          <t xml:space="preserve">
County or municipality</t>
        </r>
      </text>
    </comment>
    <comment ref="A9" authorId="0">
      <text>
        <r>
          <rPr>
            <b/>
            <sz val="9"/>
            <rFont val="Tahoma"/>
            <family val="2"/>
          </rPr>
          <t xml:space="preserve">SDS:
</t>
        </r>
        <r>
          <rPr>
            <sz val="9"/>
            <rFont val="Tahoma"/>
            <family val="2"/>
          </rPr>
          <t>Name of county or municipality</t>
        </r>
      </text>
    </comment>
    <comment ref="A19" authorId="0">
      <text>
        <r>
          <rPr>
            <b/>
            <sz val="9"/>
            <rFont val="Tahoma"/>
            <family val="2"/>
          </rPr>
          <t>SDS:</t>
        </r>
        <r>
          <rPr>
            <sz val="9"/>
            <rFont val="Tahoma"/>
            <family val="2"/>
          </rPr>
          <t xml:space="preserve">
Name of county or municipality</t>
        </r>
      </text>
    </comment>
    <comment ref="G19" authorId="0">
      <text>
        <r>
          <rPr>
            <b/>
            <sz val="9"/>
            <rFont val="Tahoma"/>
            <family val="2"/>
          </rPr>
          <t>SDS:</t>
        </r>
        <r>
          <rPr>
            <sz val="9"/>
            <rFont val="Tahoma"/>
            <family val="2"/>
          </rPr>
          <t xml:space="preserve">
preceding</t>
        </r>
      </text>
    </comment>
    <comment ref="B20" authorId="0">
      <text>
        <r>
          <rPr>
            <b/>
            <sz val="9"/>
            <rFont val="Tahoma"/>
            <family val="2"/>
          </rPr>
          <t>SDS:</t>
        </r>
        <r>
          <rPr>
            <sz val="9"/>
            <rFont val="Tahoma"/>
            <family val="2"/>
          </rPr>
          <t xml:space="preserve">
Current</t>
        </r>
      </text>
    </comment>
    <comment ref="A30" authorId="0">
      <text>
        <r>
          <rPr>
            <b/>
            <sz val="9"/>
            <rFont val="Tahoma"/>
            <family val="2"/>
          </rPr>
          <t>SDS:</t>
        </r>
        <r>
          <rPr>
            <sz val="9"/>
            <rFont val="Tahoma"/>
            <family val="2"/>
          </rPr>
          <t xml:space="preserve">
Name of county or municipal tax assessor-collector</t>
        </r>
      </text>
    </comment>
    <comment ref="A31" authorId="0">
      <text>
        <r>
          <rPr>
            <b/>
            <sz val="9"/>
            <rFont val="Tahoma"/>
            <family val="2"/>
          </rPr>
          <t>SDS:</t>
        </r>
        <r>
          <rPr>
            <sz val="9"/>
            <rFont val="Tahoma"/>
            <family val="2"/>
          </rPr>
          <t xml:space="preserve">
Name of county or municipal </t>
        </r>
      </text>
    </comment>
    <comment ref="A32" authorId="0">
      <text>
        <r>
          <rPr>
            <b/>
            <sz val="9"/>
            <rFont val="Tahoma"/>
            <family val="2"/>
          </rPr>
          <t>SDS:</t>
        </r>
        <r>
          <rPr>
            <sz val="9"/>
            <rFont val="Tahoma"/>
            <family val="2"/>
          </rPr>
          <t xml:space="preserve">
Address</t>
        </r>
      </text>
    </comment>
    <comment ref="A33" authorId="0">
      <text>
        <r>
          <rPr>
            <b/>
            <sz val="9"/>
            <rFont val="Tahoma"/>
            <family val="2"/>
          </rPr>
          <t>SDS:</t>
        </r>
        <r>
          <rPr>
            <sz val="9"/>
            <rFont val="Tahoma"/>
            <family val="2"/>
          </rPr>
          <t xml:space="preserve">
Telephone number</t>
        </r>
      </text>
    </comment>
    <comment ref="A34" authorId="0">
      <text>
        <r>
          <rPr>
            <b/>
            <sz val="9"/>
            <rFont val="Tahoma"/>
            <family val="2"/>
          </rPr>
          <t>SDS:</t>
        </r>
        <r>
          <rPr>
            <sz val="9"/>
            <rFont val="Tahoma"/>
            <family val="2"/>
          </rPr>
          <t xml:space="preserve">
E-mail address</t>
        </r>
      </text>
    </comment>
    <comment ref="A35" authorId="0">
      <text>
        <r>
          <rPr>
            <b/>
            <sz val="9"/>
            <rFont val="Tahoma"/>
            <family val="2"/>
          </rPr>
          <t>SDS:</t>
        </r>
        <r>
          <rPr>
            <sz val="9"/>
            <rFont val="Tahoma"/>
            <family val="2"/>
          </rPr>
          <t xml:space="preserve">
Internet website address, if applicable</t>
        </r>
      </text>
    </comment>
  </commentList>
</comments>
</file>

<file path=xl/comments18.xml><?xml version="1.0" encoding="utf-8"?>
<comments xmlns="http://schemas.openxmlformats.org/spreadsheetml/2006/main">
  <authors>
    <author>SDS</author>
  </authors>
  <commentList>
    <comment ref="F2" authorId="0">
      <text>
        <r>
          <rPr>
            <b/>
            <sz val="9"/>
            <rFont val="Tahoma"/>
            <family val="2"/>
          </rPr>
          <t>SDS:</t>
        </r>
        <r>
          <rPr>
            <sz val="9"/>
            <rFont val="Tahoma"/>
            <family val="2"/>
          </rPr>
          <t xml:space="preserve">
Current Tax Year</t>
        </r>
      </text>
    </comment>
    <comment ref="A5" authorId="0">
      <text>
        <r>
          <rPr>
            <b/>
            <sz val="9"/>
            <rFont val="Tahoma"/>
            <family val="2"/>
          </rPr>
          <t>SDS:</t>
        </r>
        <r>
          <rPr>
            <sz val="9"/>
            <rFont val="Tahoma"/>
            <family val="2"/>
          </rPr>
          <t xml:space="preserve">
county or municipality</t>
        </r>
      </text>
    </comment>
    <comment ref="A9" authorId="0">
      <text>
        <r>
          <rPr>
            <b/>
            <sz val="9"/>
            <rFont val="Tahoma"/>
            <family val="2"/>
          </rPr>
          <t>SDS:</t>
        </r>
        <r>
          <rPr>
            <sz val="9"/>
            <rFont val="Tahoma"/>
            <family val="2"/>
          </rPr>
          <t xml:space="preserve">
Name of county or municipality</t>
        </r>
      </text>
    </comment>
    <comment ref="C12" authorId="0">
      <text>
        <r>
          <rPr>
            <b/>
            <sz val="9"/>
            <rFont val="Tahoma"/>
            <family val="2"/>
          </rPr>
          <t xml:space="preserve">SDS:
</t>
        </r>
        <r>
          <rPr>
            <sz val="9"/>
            <rFont val="Tahoma"/>
            <family val="2"/>
          </rPr>
          <t>County or municipality</t>
        </r>
      </text>
    </comment>
    <comment ref="D13" authorId="0">
      <text>
        <r>
          <rPr>
            <b/>
            <sz val="9"/>
            <rFont val="Tahoma"/>
            <family val="2"/>
          </rPr>
          <t>SDS:</t>
        </r>
        <r>
          <rPr>
            <sz val="9"/>
            <rFont val="Tahoma"/>
            <family val="2"/>
          </rPr>
          <t xml:space="preserve">
Description of purpose of increase</t>
        </r>
      </text>
    </comment>
    <comment ref="A21" authorId="0">
      <text>
        <r>
          <rPr>
            <b/>
            <sz val="9"/>
            <rFont val="Tahoma"/>
            <family val="2"/>
          </rPr>
          <t>SDS:</t>
        </r>
        <r>
          <rPr>
            <sz val="9"/>
            <rFont val="Tahoma"/>
            <family val="2"/>
          </rPr>
          <t xml:space="preserve">
Name of county or municipality</t>
        </r>
      </text>
    </comment>
    <comment ref="G21" authorId="0">
      <text>
        <r>
          <rPr>
            <b/>
            <sz val="9"/>
            <rFont val="Tahoma"/>
            <family val="2"/>
          </rPr>
          <t>SDS:</t>
        </r>
        <r>
          <rPr>
            <sz val="9"/>
            <rFont val="Tahoma"/>
            <family val="2"/>
          </rPr>
          <t xml:space="preserve">
Preceding</t>
        </r>
      </text>
    </comment>
    <comment ref="B22" authorId="0">
      <text>
        <r>
          <rPr>
            <b/>
            <sz val="9"/>
            <rFont val="Tahoma"/>
            <family val="2"/>
          </rPr>
          <t>SDS:</t>
        </r>
        <r>
          <rPr>
            <sz val="9"/>
            <rFont val="Tahoma"/>
            <family val="2"/>
          </rPr>
          <t xml:space="preserve">
Current</t>
        </r>
      </text>
    </comment>
    <comment ref="F24" authorId="0">
      <text>
        <r>
          <rPr>
            <b/>
            <sz val="9"/>
            <rFont val="Tahoma"/>
            <family val="2"/>
          </rPr>
          <t>SDS:</t>
        </r>
        <r>
          <rPr>
            <sz val="9"/>
            <rFont val="Tahoma"/>
            <family val="2"/>
          </rPr>
          <t xml:space="preserve">
Name of county or municipality</t>
        </r>
      </text>
    </comment>
    <comment ref="A32" authorId="0">
      <text>
        <r>
          <rPr>
            <b/>
            <sz val="9"/>
            <rFont val="Tahoma"/>
            <family val="2"/>
          </rPr>
          <t>SDS:</t>
        </r>
        <r>
          <rPr>
            <sz val="9"/>
            <rFont val="Tahoma"/>
            <family val="2"/>
          </rPr>
          <t xml:space="preserve">
Name of county or municipality tax assessor-collector</t>
        </r>
      </text>
    </comment>
    <comment ref="A33" authorId="0">
      <text>
        <r>
          <rPr>
            <b/>
            <sz val="9"/>
            <rFont val="Tahoma"/>
            <family val="2"/>
          </rPr>
          <t>SDS:</t>
        </r>
        <r>
          <rPr>
            <sz val="9"/>
            <rFont val="Tahoma"/>
            <family val="2"/>
          </rPr>
          <t xml:space="preserve">
Name of county or municipality</t>
        </r>
      </text>
    </comment>
    <comment ref="A34" authorId="0">
      <text>
        <r>
          <rPr>
            <b/>
            <sz val="9"/>
            <rFont val="Tahoma"/>
            <family val="2"/>
          </rPr>
          <t>SDS:</t>
        </r>
        <r>
          <rPr>
            <sz val="9"/>
            <rFont val="Tahoma"/>
            <family val="2"/>
          </rPr>
          <t xml:space="preserve">
Address</t>
        </r>
      </text>
    </comment>
    <comment ref="A35" authorId="0">
      <text>
        <r>
          <rPr>
            <b/>
            <sz val="9"/>
            <rFont val="Tahoma"/>
            <family val="2"/>
          </rPr>
          <t>SDS:</t>
        </r>
        <r>
          <rPr>
            <sz val="9"/>
            <rFont val="Tahoma"/>
            <family val="2"/>
          </rPr>
          <t xml:space="preserve">
Telephone number</t>
        </r>
      </text>
    </comment>
    <comment ref="A36" authorId="0">
      <text>
        <r>
          <rPr>
            <b/>
            <sz val="9"/>
            <rFont val="Tahoma"/>
            <family val="2"/>
          </rPr>
          <t>SDS:</t>
        </r>
        <r>
          <rPr>
            <sz val="9"/>
            <rFont val="Tahoma"/>
            <family val="2"/>
          </rPr>
          <t xml:space="preserve">
e-mail address</t>
        </r>
      </text>
    </comment>
    <comment ref="A37" authorId="0">
      <text>
        <r>
          <rPr>
            <b/>
            <sz val="9"/>
            <rFont val="Tahoma"/>
            <family val="2"/>
          </rPr>
          <t>SDS:</t>
        </r>
        <r>
          <rPr>
            <sz val="9"/>
            <rFont val="Tahoma"/>
            <family val="2"/>
          </rPr>
          <t xml:space="preserve">
Internet website address, if applicable</t>
        </r>
      </text>
    </comment>
    <comment ref="B42" authorId="0">
      <text>
        <r>
          <rPr>
            <b/>
            <sz val="9"/>
            <rFont val="Tahoma"/>
            <family val="2"/>
          </rPr>
          <t>SDS:</t>
        </r>
        <r>
          <rPr>
            <sz val="9"/>
            <rFont val="Tahoma"/>
            <family val="2"/>
          </rPr>
          <t xml:space="preserve">
Insert date and time</t>
        </r>
      </text>
    </comment>
    <comment ref="F42" authorId="0">
      <text>
        <r>
          <rPr>
            <b/>
            <sz val="9"/>
            <rFont val="Tahoma"/>
            <family val="2"/>
          </rPr>
          <t>SDS:</t>
        </r>
        <r>
          <rPr>
            <sz val="9"/>
            <rFont val="Tahoma"/>
            <family val="2"/>
          </rPr>
          <t xml:space="preserve">
Location of meeting</t>
        </r>
      </text>
    </comment>
    <comment ref="B44" authorId="0">
      <text>
        <r>
          <rPr>
            <b/>
            <sz val="9"/>
            <rFont val="Tahoma"/>
            <family val="2"/>
          </rPr>
          <t>SDS:</t>
        </r>
        <r>
          <rPr>
            <sz val="9"/>
            <rFont val="Tahoma"/>
            <family val="2"/>
          </rPr>
          <t xml:space="preserve">
Insert date and time</t>
        </r>
      </text>
    </comment>
    <comment ref="F44" authorId="0">
      <text>
        <r>
          <rPr>
            <b/>
            <sz val="9"/>
            <rFont val="Tahoma"/>
            <family val="2"/>
          </rPr>
          <t>SDS:</t>
        </r>
        <r>
          <rPr>
            <sz val="9"/>
            <rFont val="Tahoma"/>
            <family val="2"/>
          </rPr>
          <t xml:space="preserve">
Location of meeting</t>
        </r>
      </text>
    </comment>
  </commentList>
</comments>
</file>

<file path=xl/comments2.xml><?xml version="1.0" encoding="utf-8"?>
<comments xmlns="http://schemas.openxmlformats.org/spreadsheetml/2006/main">
  <authors>
    <author>SDS</author>
  </authors>
  <commentList>
    <comment ref="D75" authorId="0">
      <text>
        <r>
          <rPr>
            <b/>
            <sz val="9"/>
            <rFont val="Tahoma"/>
            <family val="2"/>
          </rPr>
          <t>SDS:</t>
        </r>
        <r>
          <rPr>
            <sz val="9"/>
            <rFont val="Tahoma"/>
            <family val="2"/>
          </rPr>
          <t xml:space="preserve">
**Please input correct percentage, default is 100%**</t>
        </r>
      </text>
    </comment>
  </commentList>
</comments>
</file>

<file path=xl/comments5.xml><?xml version="1.0" encoding="utf-8"?>
<comments xmlns="http://schemas.openxmlformats.org/spreadsheetml/2006/main">
  <authors>
    <author>SDS</author>
  </authors>
  <commentList>
    <comment ref="A5" authorId="0">
      <text>
        <r>
          <rPr>
            <b/>
            <sz val="9"/>
            <rFont val="Tahoma"/>
            <family val="2"/>
          </rPr>
          <t>SDS:</t>
        </r>
        <r>
          <rPr>
            <sz val="9"/>
            <rFont val="Tahoma"/>
            <family val="2"/>
          </rPr>
          <t xml:space="preserve">
Insert year</t>
        </r>
      </text>
    </comment>
    <comment ref="H5" authorId="0">
      <text>
        <r>
          <rPr>
            <b/>
            <sz val="9"/>
            <rFont val="Tahoma"/>
            <family val="2"/>
          </rPr>
          <t>SDS:</t>
        </r>
        <r>
          <rPr>
            <sz val="9"/>
            <rFont val="Tahoma"/>
            <family val="2"/>
          </rPr>
          <t xml:space="preserve">
Insert taxing unit name</t>
        </r>
      </text>
    </comment>
    <comment ref="B7" authorId="0">
      <text>
        <r>
          <rPr>
            <b/>
            <sz val="9"/>
            <rFont val="Tahoma"/>
            <family val="2"/>
          </rPr>
          <t>SDS:</t>
        </r>
        <r>
          <rPr>
            <sz val="9"/>
            <rFont val="Tahoma"/>
            <family val="2"/>
          </rPr>
          <t xml:space="preserve">
Insert year</t>
        </r>
      </text>
    </comment>
    <comment ref="H7" authorId="0">
      <text>
        <r>
          <rPr>
            <b/>
            <sz val="9"/>
            <rFont val="Tahoma"/>
            <family val="2"/>
          </rPr>
          <t>SDS:</t>
        </r>
        <r>
          <rPr>
            <sz val="9"/>
            <rFont val="Tahoma"/>
            <family val="2"/>
          </rPr>
          <t xml:space="preserve">
Insert taxing unit name</t>
        </r>
      </text>
    </comment>
  </commentList>
</comments>
</file>

<file path=xl/comments6.xml><?xml version="1.0" encoding="utf-8"?>
<comments xmlns="http://schemas.openxmlformats.org/spreadsheetml/2006/main">
  <authors>
    <author>SDS</author>
  </authors>
  <commentList>
    <comment ref="B5" authorId="0">
      <text>
        <r>
          <rPr>
            <b/>
            <sz val="9"/>
            <rFont val="Tahoma"/>
            <family val="2"/>
          </rPr>
          <t>SDS:</t>
        </r>
        <r>
          <rPr>
            <sz val="9"/>
            <rFont val="Tahoma"/>
            <family val="2"/>
          </rPr>
          <t xml:space="preserve">
Name of taxing unit</t>
        </r>
      </text>
    </comment>
    <comment ref="H5" authorId="0">
      <text>
        <r>
          <rPr>
            <b/>
            <sz val="9"/>
            <rFont val="Tahoma"/>
            <family val="2"/>
          </rPr>
          <t>SDS:</t>
        </r>
        <r>
          <rPr>
            <sz val="9"/>
            <rFont val="Tahoma"/>
            <family val="2"/>
          </rPr>
          <t xml:space="preserve">
Previous year</t>
        </r>
      </text>
    </comment>
    <comment ref="M5" authorId="0">
      <text>
        <r>
          <rPr>
            <b/>
            <sz val="9"/>
            <rFont val="Tahoma"/>
            <family val="2"/>
          </rPr>
          <t>SDS:</t>
        </r>
        <r>
          <rPr>
            <sz val="9"/>
            <rFont val="Tahoma"/>
            <family val="2"/>
          </rPr>
          <t xml:space="preserve">
Unit’s effective tax rate</t>
        </r>
      </text>
    </comment>
    <comment ref="E7" authorId="0">
      <text>
        <r>
          <rPr>
            <b/>
            <sz val="9"/>
            <rFont val="Tahoma"/>
            <family val="2"/>
          </rPr>
          <t>SDS:</t>
        </r>
        <r>
          <rPr>
            <sz val="9"/>
            <rFont val="Tahoma"/>
            <family val="2"/>
          </rPr>
          <t xml:space="preserve">
Increase or decrease</t>
        </r>
      </text>
    </comment>
    <comment ref="K7" authorId="0">
      <text>
        <r>
          <rPr>
            <b/>
            <sz val="9"/>
            <rFont val="Tahoma"/>
            <family val="2"/>
          </rPr>
          <t>SDS:</t>
        </r>
        <r>
          <rPr>
            <sz val="9"/>
            <rFont val="Tahoma"/>
            <family val="2"/>
          </rPr>
          <t xml:space="preserve">
Current year</t>
        </r>
      </text>
    </comment>
    <comment ref="M7" authorId="0">
      <text>
        <r>
          <rPr>
            <b/>
            <sz val="9"/>
            <rFont val="Tahoma"/>
            <family val="2"/>
          </rPr>
          <t>SDS:</t>
        </r>
        <r>
          <rPr>
            <sz val="9"/>
            <rFont val="Tahoma"/>
            <family val="2"/>
          </rPr>
          <t xml:space="preserve">
Amount of increase or decrease</t>
        </r>
      </text>
    </comment>
    <comment ref="K24" authorId="0">
      <text>
        <r>
          <rPr>
            <b/>
            <sz val="9"/>
            <rFont val="Tahoma"/>
            <family val="2"/>
          </rPr>
          <t>SDS:</t>
        </r>
        <r>
          <rPr>
            <sz val="9"/>
            <rFont val="Tahoma"/>
            <family val="2"/>
          </rPr>
          <t xml:space="preserve">
</t>
        </r>
      </text>
    </comment>
    <comment ref="F26" authorId="0">
      <text>
        <r>
          <rPr>
            <b/>
            <sz val="9"/>
            <rFont val="Tahoma"/>
            <family val="2"/>
          </rPr>
          <t>SDS:</t>
        </r>
        <r>
          <rPr>
            <sz val="9"/>
            <rFont val="Tahoma"/>
            <family val="2"/>
          </rPr>
          <t xml:space="preserve">
Current year</t>
        </r>
      </text>
    </comment>
    <comment ref="G34" authorId="0">
      <text>
        <r>
          <rPr>
            <b/>
            <sz val="9"/>
            <rFont val="Tahoma"/>
            <family val="2"/>
          </rPr>
          <t>SDS:</t>
        </r>
        <r>
          <rPr>
            <sz val="9"/>
            <rFont val="Tahoma"/>
            <family val="2"/>
          </rPr>
          <t xml:space="preserve">
Current year</t>
        </r>
      </text>
    </comment>
    <comment ref="H37" authorId="0">
      <text>
        <r>
          <rPr>
            <b/>
            <sz val="9"/>
            <rFont val="Tahoma"/>
            <family val="2"/>
          </rPr>
          <t>SDS:</t>
        </r>
        <r>
          <rPr>
            <sz val="9"/>
            <rFont val="Tahoma"/>
            <family val="2"/>
          </rPr>
          <t xml:space="preserve">
Current year</t>
        </r>
      </text>
    </comment>
    <comment ref="B49" authorId="0">
      <text>
        <r>
          <rPr>
            <b/>
            <sz val="9"/>
            <rFont val="Tahoma"/>
            <family val="2"/>
          </rPr>
          <t>SDS:</t>
        </r>
        <r>
          <rPr>
            <sz val="9"/>
            <rFont val="Tahoma"/>
            <family val="2"/>
          </rPr>
          <t xml:space="preserve">
Name of taxing unit discontinuing the function</t>
        </r>
      </text>
    </comment>
    <comment ref="I49" authorId="0">
      <text>
        <r>
          <rPr>
            <b/>
            <sz val="9"/>
            <rFont val="Tahoma"/>
            <family val="2"/>
          </rPr>
          <t>SDS:</t>
        </r>
        <r>
          <rPr>
            <sz val="9"/>
            <rFont val="Tahoma"/>
            <family val="2"/>
          </rPr>
          <t xml:space="preserve">
Amount spent in the preceding 12 months before the rate calculations</t>
        </r>
      </text>
    </comment>
    <comment ref="M49" authorId="0">
      <text>
        <r>
          <rPr>
            <b/>
            <sz val="9"/>
            <rFont val="Tahoma"/>
            <family val="2"/>
          </rPr>
          <t>SDS:</t>
        </r>
        <r>
          <rPr>
            <sz val="9"/>
            <rFont val="Tahoma"/>
            <family val="2"/>
          </rPr>
          <t xml:space="preserve">
Beginning date</t>
        </r>
      </text>
    </comment>
    <comment ref="A51" authorId="0">
      <text>
        <r>
          <rPr>
            <b/>
            <sz val="9"/>
            <rFont val="Tahoma"/>
            <family val="2"/>
          </rPr>
          <t>SDS:</t>
        </r>
        <r>
          <rPr>
            <sz val="9"/>
            <rFont val="Tahoma"/>
            <family val="2"/>
          </rPr>
          <t xml:space="preserve">
Ending date</t>
        </r>
      </text>
    </comment>
    <comment ref="E51" authorId="0">
      <text>
        <r>
          <rPr>
            <b/>
            <sz val="9"/>
            <rFont val="Tahoma"/>
            <family val="2"/>
          </rPr>
          <t>SDS:</t>
        </r>
        <r>
          <rPr>
            <sz val="9"/>
            <rFont val="Tahoma"/>
            <family val="2"/>
          </rPr>
          <t xml:space="preserve">
Name of discontinuing function</t>
        </r>
      </text>
    </comment>
    <comment ref="L51" authorId="0">
      <text>
        <r>
          <rPr>
            <b/>
            <sz val="9"/>
            <rFont val="Tahoma"/>
            <family val="2"/>
          </rPr>
          <t>SDS:</t>
        </r>
        <r>
          <rPr>
            <sz val="9"/>
            <rFont val="Tahoma"/>
            <family val="2"/>
          </rPr>
          <t xml:space="preserve">
Name of taxing unit receiving the function</t>
        </r>
      </text>
    </comment>
    <comment ref="H53" authorId="0">
      <text>
        <r>
          <rPr>
            <b/>
            <sz val="9"/>
            <rFont val="Tahoma"/>
            <family val="2"/>
          </rPr>
          <t>SDS:</t>
        </r>
        <r>
          <rPr>
            <sz val="9"/>
            <rFont val="Tahoma"/>
            <family val="2"/>
          </rPr>
          <t xml:space="preserve">
Name of taxing unit discontinuing the function</t>
        </r>
      </text>
    </comment>
  </commentList>
</comments>
</file>

<file path=xl/comments7.xml><?xml version="1.0" encoding="utf-8"?>
<comments xmlns="http://schemas.openxmlformats.org/spreadsheetml/2006/main">
  <authors>
    <author>SDS</author>
  </authors>
  <commentList>
    <comment ref="B6" authorId="0">
      <text>
        <r>
          <rPr>
            <b/>
            <sz val="9"/>
            <rFont val="Tahoma"/>
            <family val="2"/>
          </rPr>
          <t>SDS:</t>
        </r>
        <r>
          <rPr>
            <sz val="9"/>
            <rFont val="Tahoma"/>
            <family val="2"/>
          </rPr>
          <t xml:space="preserve">
Name of taxing unit</t>
        </r>
      </text>
    </comment>
    <comment ref="I6" authorId="0">
      <text>
        <r>
          <rPr>
            <b/>
            <sz val="9"/>
            <rFont val="Tahoma"/>
            <family val="2"/>
          </rPr>
          <t>SDS:</t>
        </r>
        <r>
          <rPr>
            <sz val="9"/>
            <rFont val="Tahoma"/>
            <family val="2"/>
          </rPr>
          <t xml:space="preserve">
Amount</t>
        </r>
      </text>
    </comment>
    <comment ref="M6" authorId="0">
      <text>
        <r>
          <rPr>
            <b/>
            <sz val="9"/>
            <rFont val="Tahoma"/>
            <family val="2"/>
          </rPr>
          <t>SDS:</t>
        </r>
        <r>
          <rPr>
            <sz val="9"/>
            <rFont val="Tahoma"/>
            <family val="2"/>
          </rPr>
          <t xml:space="preserve">
Beginning date</t>
        </r>
      </text>
    </comment>
    <comment ref="A9" authorId="0">
      <text>
        <r>
          <rPr>
            <b/>
            <sz val="9"/>
            <rFont val="Tahoma"/>
            <family val="2"/>
          </rPr>
          <t>SDS:</t>
        </r>
        <r>
          <rPr>
            <sz val="9"/>
            <rFont val="Tahoma"/>
            <family val="2"/>
          </rPr>
          <t xml:space="preserve">
Ending date</t>
        </r>
      </text>
    </comment>
    <comment ref="M12" authorId="0">
      <text>
        <r>
          <rPr>
            <b/>
            <sz val="9"/>
            <rFont val="Tahoma"/>
            <family val="2"/>
          </rPr>
          <t>SDS:</t>
        </r>
        <r>
          <rPr>
            <sz val="9"/>
            <rFont val="Tahoma"/>
            <family val="2"/>
          </rPr>
          <t xml:space="preserve">
Amount of increase</t>
        </r>
      </text>
    </comment>
    <comment ref="D21" authorId="0">
      <text>
        <r>
          <rPr>
            <b/>
            <sz val="9"/>
            <rFont val="Tahoma"/>
            <family val="2"/>
          </rPr>
          <t>SDS:</t>
        </r>
        <r>
          <rPr>
            <sz val="9"/>
            <rFont val="Tahoma"/>
            <family val="2"/>
          </rPr>
          <t xml:space="preserve">
Address</t>
        </r>
      </text>
    </comment>
    <comment ref="D24" authorId="0">
      <text>
        <r>
          <rPr>
            <b/>
            <sz val="9"/>
            <rFont val="Tahoma"/>
            <family val="2"/>
          </rPr>
          <t>SDS:</t>
        </r>
        <r>
          <rPr>
            <sz val="9"/>
            <rFont val="Tahoma"/>
            <family val="2"/>
          </rPr>
          <t xml:space="preserve">
Name of person preparing this notice    </t>
        </r>
      </text>
    </comment>
    <comment ref="D27" authorId="0">
      <text>
        <r>
          <rPr>
            <b/>
            <sz val="9"/>
            <rFont val="Tahoma"/>
            <family val="2"/>
          </rPr>
          <t>SDS:</t>
        </r>
        <r>
          <rPr>
            <sz val="9"/>
            <rFont val="Tahoma"/>
            <family val="2"/>
          </rPr>
          <t xml:space="preserve">
Title</t>
        </r>
      </text>
    </comment>
    <comment ref="D30" authorId="0">
      <text>
        <r>
          <rPr>
            <b/>
            <sz val="9"/>
            <rFont val="Tahoma"/>
            <family val="2"/>
          </rPr>
          <t>SDS:</t>
        </r>
        <r>
          <rPr>
            <sz val="9"/>
            <rFont val="Tahoma"/>
            <family val="2"/>
          </rPr>
          <t xml:space="preserve">
Time &amp; Date prepared</t>
        </r>
      </text>
    </comment>
  </commentList>
</comments>
</file>

<file path=xl/comments8.xml><?xml version="1.0" encoding="utf-8"?>
<comments xmlns="http://schemas.openxmlformats.org/spreadsheetml/2006/main">
  <authors>
    <author>SDS</author>
  </authors>
  <commentList>
    <comment ref="B5" authorId="0">
      <text>
        <r>
          <rPr>
            <b/>
            <sz val="9"/>
            <rFont val="Tahoma"/>
            <family val="2"/>
          </rPr>
          <t>SDS:</t>
        </r>
        <r>
          <rPr>
            <sz val="9"/>
            <rFont val="Tahoma"/>
            <family val="2"/>
          </rPr>
          <t xml:space="preserve">
Name of taxing unit</t>
        </r>
      </text>
    </comment>
    <comment ref="F12" authorId="0">
      <text>
        <r>
          <rPr>
            <b/>
            <sz val="9"/>
            <rFont val="Tahoma"/>
            <family val="2"/>
          </rPr>
          <t>SDS:</t>
        </r>
        <r>
          <rPr>
            <sz val="9"/>
            <rFont val="Tahoma"/>
            <family val="2"/>
          </rPr>
          <t xml:space="preserve">
(Date and Time)</t>
        </r>
      </text>
    </comment>
    <comment ref="H12" authorId="0">
      <text>
        <r>
          <rPr>
            <b/>
            <sz val="9"/>
            <rFont val="Tahoma"/>
            <family val="2"/>
          </rPr>
          <t>SDS:</t>
        </r>
        <r>
          <rPr>
            <sz val="9"/>
            <rFont val="Tahoma"/>
            <family val="2"/>
          </rPr>
          <t xml:space="preserve">
(meeting place)</t>
        </r>
      </text>
    </comment>
    <comment ref="F13" authorId="0">
      <text>
        <r>
          <rPr>
            <b/>
            <sz val="9"/>
            <rFont val="Tahoma"/>
            <family val="2"/>
          </rPr>
          <t>SDS:</t>
        </r>
        <r>
          <rPr>
            <sz val="9"/>
            <rFont val="Tahoma"/>
            <family val="2"/>
          </rPr>
          <t xml:space="preserve">
(Date and Time)</t>
        </r>
      </text>
    </comment>
    <comment ref="H13" authorId="0">
      <text>
        <r>
          <rPr>
            <b/>
            <sz val="9"/>
            <rFont val="Tahoma"/>
            <family val="2"/>
          </rPr>
          <t>SDS:</t>
        </r>
        <r>
          <rPr>
            <sz val="9"/>
            <rFont val="Tahoma"/>
            <family val="2"/>
          </rPr>
          <t xml:space="preserve">
(meeting place)</t>
        </r>
      </text>
    </comment>
    <comment ref="I21" authorId="0">
      <text>
        <r>
          <rPr>
            <b/>
            <sz val="9"/>
            <rFont val="Tahoma"/>
            <family val="2"/>
          </rPr>
          <t>SDS:</t>
        </r>
        <r>
          <rPr>
            <sz val="9"/>
            <rFont val="Tahoma"/>
            <family val="2"/>
          </rPr>
          <t xml:space="preserve">
(average taxable value of a residence homestead in the taxing unit for the preceding tax year, disregarding residence homestead exemptions available only to disabled person or persons 65 years of age or older)</t>
        </r>
      </text>
    </comment>
    <comment ref="H23" authorId="0">
      <text>
        <r>
          <rPr>
            <b/>
            <sz val="9"/>
            <rFont val="Tahoma"/>
            <family val="2"/>
          </rPr>
          <t>SDS:</t>
        </r>
        <r>
          <rPr>
            <sz val="9"/>
            <rFont val="Tahoma"/>
            <family val="2"/>
          </rPr>
          <t xml:space="preserve">
(preceding year's adopted tax rate)</t>
        </r>
      </text>
    </comment>
    <comment ref="H24" authorId="0">
      <text>
        <r>
          <rPr>
            <b/>
            <sz val="9"/>
            <rFont val="Tahoma"/>
            <family val="2"/>
          </rPr>
          <t>SDS:</t>
        </r>
        <r>
          <rPr>
            <sz val="9"/>
            <rFont val="Tahoma"/>
            <family val="2"/>
          </rPr>
          <t xml:space="preserve">
(tax on average taxable value of a residence homestead in the taxing unit for the preceding tax year, disregarding residence homestead exemptions available only to disabled persons or persons 65 years of age or older)</t>
        </r>
      </text>
    </comment>
    <comment ref="A25" authorId="0">
      <text>
        <r>
          <rPr>
            <b/>
            <sz val="9"/>
            <rFont val="Tahoma"/>
            <family val="2"/>
          </rPr>
          <t>SDS:</t>
        </r>
        <r>
          <rPr>
            <sz val="9"/>
            <rFont val="Tahoma"/>
            <family val="2"/>
          </rPr>
          <t xml:space="preserve">
(tax on average taxable value of a residence homestead in the taxing unit for the preceding tax year, disregarding residence homestead exemptions available only to disabled persons or persons 65 years of age or older)</t>
        </r>
      </text>
    </comment>
    <comment ref="A26" authorId="0">
      <text>
        <r>
          <rPr>
            <b/>
            <sz val="9"/>
            <rFont val="Tahoma"/>
            <family val="2"/>
          </rPr>
          <t>SDS:</t>
        </r>
        <r>
          <rPr>
            <sz val="9"/>
            <rFont val="Tahoma"/>
            <family val="2"/>
          </rPr>
          <t xml:space="preserve">
(tax on average taxable value of a residence homestead in the taxing unit for the preceding tax year, disregarding residence homestead exemptions available only to disabled persons or persons 65 years of age or older)</t>
        </r>
      </text>
    </comment>
    <comment ref="I28" authorId="0">
      <text>
        <r>
          <rPr>
            <b/>
            <sz val="9"/>
            <rFont val="Tahoma"/>
            <family val="2"/>
          </rPr>
          <t>SDS:</t>
        </r>
        <r>
          <rPr>
            <sz val="9"/>
            <rFont val="Tahoma"/>
            <family val="2"/>
          </rPr>
          <t xml:space="preserve">
(average taxable value of a residence homestead in the taxing unit for the current tax year, disregarding residence homestead exemptions available only to disabled persons or persons 65 years of age or older)</t>
        </r>
      </text>
    </comment>
    <comment ref="I30" authorId="0">
      <text>
        <r>
          <rPr>
            <b/>
            <sz val="9"/>
            <rFont val="Tahoma"/>
            <family val="2"/>
          </rPr>
          <t>SDS:</t>
        </r>
        <r>
          <rPr>
            <sz val="9"/>
            <rFont val="Tahoma"/>
            <family val="2"/>
          </rPr>
          <t xml:space="preserve">
(tax on average taxable value of a residence homestead in the taxing unit for the current tax year, disregarding residence homestead exemptions available only to disabled persons or persons 65 years of age or older)</t>
        </r>
      </text>
    </comment>
    <comment ref="A31" authorId="0">
      <text>
        <r>
          <rPr>
            <b/>
            <sz val="9"/>
            <rFont val="Tahoma"/>
            <family val="2"/>
          </rPr>
          <t>SDS:</t>
        </r>
        <r>
          <rPr>
            <sz val="9"/>
            <rFont val="Tahoma"/>
            <family val="2"/>
          </rPr>
          <t xml:space="preserve">
(tax on average taxable value of a residence homestead in the taxing unit for the current tax year, disregarding residence homestead exemptions available only to disabled persons or persons 65 years of age or older)</t>
        </r>
      </text>
    </comment>
    <comment ref="G34" authorId="0">
      <text>
        <r>
          <rPr>
            <b/>
            <sz val="9"/>
            <rFont val="Tahoma"/>
            <family val="2"/>
          </rPr>
          <t>SDS:</t>
        </r>
        <r>
          <rPr>
            <sz val="9"/>
            <rFont val="Tahoma"/>
            <family val="2"/>
          </rPr>
          <t xml:space="preserve">
(tax on average taxable value of a residence homestead in the taxing unit for the current tax year, disregarding residence homestead exemptions available only to disabled persons or persons 65 years of age or older)</t>
        </r>
      </text>
    </comment>
  </commentList>
</comments>
</file>

<file path=xl/comments9.xml><?xml version="1.0" encoding="utf-8"?>
<comments xmlns="http://schemas.openxmlformats.org/spreadsheetml/2006/main">
  <authors>
    <author>SDS</author>
  </authors>
  <commentList>
    <comment ref="B4" authorId="0">
      <text>
        <r>
          <rPr>
            <b/>
            <sz val="9"/>
            <rFont val="Tahoma"/>
            <family val="2"/>
          </rPr>
          <t>SDS:</t>
        </r>
        <r>
          <rPr>
            <sz val="9"/>
            <rFont val="Tahoma"/>
            <family val="2"/>
          </rPr>
          <t xml:space="preserve">
Name of taxing unit</t>
        </r>
      </text>
    </comment>
    <comment ref="D7" authorId="0">
      <text>
        <r>
          <rPr>
            <b/>
            <sz val="9"/>
            <rFont val="Tahoma"/>
            <family val="2"/>
          </rPr>
          <t>SDS:</t>
        </r>
        <r>
          <rPr>
            <sz val="9"/>
            <rFont val="Tahoma"/>
            <family val="2"/>
          </rPr>
          <t xml:space="preserve">
Date of first hearing</t>
        </r>
      </text>
    </comment>
    <comment ref="F7" authorId="0">
      <text>
        <r>
          <rPr>
            <b/>
            <sz val="9"/>
            <rFont val="Tahoma"/>
            <family val="2"/>
          </rPr>
          <t>SDS:</t>
        </r>
        <r>
          <rPr>
            <sz val="9"/>
            <rFont val="Tahoma"/>
            <family val="2"/>
          </rPr>
          <t xml:space="preserve">
Date of second hearing</t>
        </r>
      </text>
    </comment>
    <comment ref="E10" authorId="0">
      <text>
        <r>
          <rPr>
            <b/>
            <sz val="9"/>
            <rFont val="Tahoma"/>
            <family val="2"/>
          </rPr>
          <t>SDS:</t>
        </r>
        <r>
          <rPr>
            <sz val="9"/>
            <rFont val="Tahoma"/>
            <family val="2"/>
          </rPr>
          <t xml:space="preserve">
Name of taxing unit</t>
        </r>
      </text>
    </comment>
    <comment ref="E13" authorId="0">
      <text>
        <r>
          <rPr>
            <b/>
            <sz val="9"/>
            <rFont val="Tahoma"/>
            <family val="2"/>
          </rPr>
          <t>SDS:</t>
        </r>
        <r>
          <rPr>
            <sz val="9"/>
            <rFont val="Tahoma"/>
            <family val="2"/>
          </rPr>
          <t xml:space="preserve">
Percentage by which proposed tax rate exceeds lower of rollback rate or effective tax rate calculated under this chapter</t>
        </r>
      </text>
    </comment>
    <comment ref="G17" authorId="0">
      <text>
        <r>
          <rPr>
            <b/>
            <sz val="9"/>
            <rFont val="Tahoma"/>
            <family val="2"/>
          </rPr>
          <t>SDS:</t>
        </r>
        <r>
          <rPr>
            <sz val="9"/>
            <rFont val="Tahoma"/>
            <family val="2"/>
          </rPr>
          <t xml:space="preserve">
Insert tax rate for the preceding year</t>
        </r>
      </text>
    </comment>
    <comment ref="E20" authorId="0">
      <text>
        <r>
          <rPr>
            <b/>
            <sz val="9"/>
            <rFont val="Tahoma"/>
            <family val="2"/>
          </rPr>
          <t>SDS:</t>
        </r>
        <r>
          <rPr>
            <sz val="9"/>
            <rFont val="Tahoma"/>
            <family val="2"/>
          </rPr>
          <t xml:space="preserve">
Insert total amount of taxes imposed in the preceding year</t>
        </r>
      </text>
    </comment>
    <comment ref="G24" authorId="0">
      <text>
        <r>
          <rPr>
            <b/>
            <sz val="9"/>
            <rFont val="Tahoma"/>
            <family val="2"/>
          </rPr>
          <t>SDS:</t>
        </r>
        <r>
          <rPr>
            <sz val="9"/>
            <rFont val="Tahoma"/>
            <family val="2"/>
          </rPr>
          <t xml:space="preserve">
Insert proposed tax rate</t>
        </r>
      </text>
    </comment>
    <comment ref="C28" authorId="0">
      <text>
        <r>
          <rPr>
            <b/>
            <sz val="9"/>
            <rFont val="Tahoma"/>
            <family val="2"/>
          </rPr>
          <t>SDS:</t>
        </r>
        <r>
          <rPr>
            <sz val="9"/>
            <rFont val="Tahoma"/>
            <family val="2"/>
          </rPr>
          <t xml:space="preserve">
Insert amount computed by multiplying proposed tax rate by the difference between current total value and new property value.</t>
        </r>
      </text>
    </comment>
    <comment ref="G32" authorId="0">
      <text>
        <r>
          <rPr>
            <b/>
            <sz val="9"/>
            <rFont val="Tahoma"/>
            <family val="2"/>
          </rPr>
          <t>SDS:</t>
        </r>
        <r>
          <rPr>
            <sz val="9"/>
            <rFont val="Tahoma"/>
            <family val="2"/>
          </rPr>
          <t xml:space="preserve">
Insert proposed tax rate</t>
        </r>
      </text>
    </comment>
    <comment ref="C36" authorId="0">
      <text>
        <r>
          <rPr>
            <b/>
            <sz val="9"/>
            <rFont val="Tahoma"/>
            <family val="2"/>
          </rPr>
          <t>SDS:</t>
        </r>
        <r>
          <rPr>
            <sz val="9"/>
            <rFont val="Tahoma"/>
            <family val="2"/>
          </rPr>
          <t xml:space="preserve">
Insert amount computed by multiplying proposed tax rate by current total value.</t>
        </r>
      </text>
    </comment>
    <comment ref="B40" authorId="0">
      <text>
        <r>
          <rPr>
            <b/>
            <sz val="9"/>
            <rFont val="Tahoma"/>
            <family val="2"/>
          </rPr>
          <t>SDS:</t>
        </r>
        <r>
          <rPr>
            <sz val="9"/>
            <rFont val="Tahoma"/>
            <family val="2"/>
          </rPr>
          <t xml:space="preserve">
Governing body of the taxing unit</t>
        </r>
      </text>
    </comment>
    <comment ref="G43" authorId="0">
      <text>
        <r>
          <rPr>
            <b/>
            <sz val="9"/>
            <rFont val="Tahoma"/>
            <family val="2"/>
          </rPr>
          <t>SDS:</t>
        </r>
        <r>
          <rPr>
            <sz val="9"/>
            <rFont val="Tahoma"/>
            <family val="2"/>
          </rPr>
          <t xml:space="preserve">
Date of meeting</t>
        </r>
      </text>
    </comment>
    <comment ref="B46" authorId="0">
      <text>
        <r>
          <rPr>
            <b/>
            <sz val="9"/>
            <rFont val="Tahoma"/>
            <family val="2"/>
          </rPr>
          <t>SDS:</t>
        </r>
        <r>
          <rPr>
            <sz val="9"/>
            <rFont val="Tahoma"/>
            <family val="2"/>
          </rPr>
          <t xml:space="preserve">
Location of meeting including mailing address</t>
        </r>
      </text>
    </comment>
    <comment ref="B49" authorId="0">
      <text>
        <r>
          <rPr>
            <b/>
            <sz val="9"/>
            <rFont val="Tahoma"/>
            <family val="2"/>
          </rPr>
          <t>SDS:</t>
        </r>
        <r>
          <rPr>
            <sz val="9"/>
            <rFont val="Tahoma"/>
            <family val="2"/>
          </rPr>
          <t xml:space="preserve">
Time of meeting</t>
        </r>
      </text>
    </comment>
    <comment ref="B52" authorId="0">
      <text>
        <r>
          <rPr>
            <b/>
            <sz val="9"/>
            <rFont val="Tahoma"/>
            <family val="2"/>
          </rPr>
          <t>SDS:</t>
        </r>
        <r>
          <rPr>
            <sz val="9"/>
            <rFont val="Tahoma"/>
            <family val="2"/>
          </rPr>
          <t xml:space="preserve">
Governing body of the taxing unit</t>
        </r>
      </text>
    </comment>
    <comment ref="A54" authorId="0">
      <text>
        <r>
          <rPr>
            <b/>
            <sz val="9"/>
            <rFont val="Tahoma"/>
            <family val="2"/>
          </rPr>
          <t>SDS:</t>
        </r>
        <r>
          <rPr>
            <sz val="9"/>
            <rFont val="Tahoma"/>
            <family val="2"/>
          </rPr>
          <t xml:space="preserve">
Description of purpose of increase</t>
        </r>
      </text>
    </comment>
  </commentList>
</comments>
</file>

<file path=xl/sharedStrings.xml><?xml version="1.0" encoding="utf-8"?>
<sst xmlns="http://schemas.openxmlformats.org/spreadsheetml/2006/main" count="1109" uniqueCount="693">
  <si>
    <t>7/29/2019 5:35:08 PM</t>
  </si>
  <si>
    <t>EFFECTIVE TAX RATE TOTALS</t>
  </si>
  <si>
    <t>APR Year</t>
  </si>
  <si>
    <t>Tax Year</t>
  </si>
  <si>
    <t xml:space="preserve">Entity: </t>
  </si>
  <si>
    <t>CODE</t>
  </si>
  <si>
    <t>SBO-BOOKER ISD (2019)</t>
  </si>
  <si>
    <t>Year</t>
  </si>
  <si>
    <t>Description</t>
  </si>
  <si>
    <t>Input Data Here</t>
  </si>
  <si>
    <t>School</t>
  </si>
  <si>
    <t>Non School</t>
  </si>
  <si>
    <t>Total Taxable Value</t>
  </si>
  <si>
    <t>L.1</t>
  </si>
  <si>
    <t>Tax Ceilings</t>
  </si>
  <si>
    <t>L.2A</t>
  </si>
  <si>
    <t>L.2</t>
  </si>
  <si>
    <t>Total Adopted Tax Rate  - per 100 eg. School rate 1.06</t>
  </si>
  <si>
    <t>L.4</t>
  </si>
  <si>
    <t>Market Value of New 2018 Productivity</t>
  </si>
  <si>
    <t>L.9A</t>
  </si>
  <si>
    <t>Paid Taxes in Tax Increment Financing</t>
  </si>
  <si>
    <t>N/A</t>
  </si>
  <si>
    <t>L.14</t>
  </si>
  <si>
    <t>Maintenance and Operations Rate</t>
  </si>
  <si>
    <t>L.25</t>
  </si>
  <si>
    <t>L.26</t>
  </si>
  <si>
    <t>New Absolute Exemptions</t>
  </si>
  <si>
    <t>L.8A</t>
  </si>
  <si>
    <t>New Partial Exemptions</t>
  </si>
  <si>
    <t>L.8B</t>
  </si>
  <si>
    <t>New Productivity or Special Appraised Value</t>
  </si>
  <si>
    <t>L.9B</t>
  </si>
  <si>
    <t>Certified Values</t>
  </si>
  <si>
    <t>L.15A</t>
  </si>
  <si>
    <t>L.16A</t>
  </si>
  <si>
    <t>Pollution Control Exemption</t>
  </si>
  <si>
    <t>L.15B</t>
  </si>
  <si>
    <t>L.16C</t>
  </si>
  <si>
    <t>* Please contact Chief Appraiser to obtain estimated recognizable values of property under protest</t>
  </si>
  <si>
    <t>L.17A</t>
  </si>
  <si>
    <t>Tax Ceilings - Taxable Value</t>
  </si>
  <si>
    <t>L.17.A</t>
  </si>
  <si>
    <t>L.18</t>
  </si>
  <si>
    <t>Total Taxable Value of New Improvements and New Personal Property</t>
  </si>
  <si>
    <t>L.20</t>
  </si>
  <si>
    <t>L.21</t>
  </si>
  <si>
    <t>EFFECTIVE TAX RATE DATA ENTRY</t>
  </si>
  <si>
    <t>Input Data Below</t>
  </si>
  <si>
    <t>Address</t>
  </si>
  <si>
    <t xml:space="preserve">Name of person preparing this notice    </t>
  </si>
  <si>
    <t>Title</t>
  </si>
  <si>
    <t>Date prepared</t>
  </si>
  <si>
    <t>Public meeting at (time, date, year form 50-280)</t>
  </si>
  <si>
    <t>Name of room, Building, Physical location</t>
  </si>
  <si>
    <t>Meeting City, State</t>
  </si>
  <si>
    <t>County or Municipality</t>
  </si>
  <si>
    <t>Name of County or Municipal Tax Assessor-Collector</t>
  </si>
  <si>
    <t>Telephone Number</t>
  </si>
  <si>
    <t>Email Address</t>
  </si>
  <si>
    <t>Internet Website Address, if Applicable</t>
  </si>
  <si>
    <t>Meeting Date and Time</t>
  </si>
  <si>
    <t>Meeting Address</t>
  </si>
  <si>
    <t>Date of Meeting</t>
  </si>
  <si>
    <t>Time of Meeting</t>
  </si>
  <si>
    <t>THIS SOFTWARE  IS  PROVIDED "AS IS"  AND ANY  EXPRESSED OR IMPLIED WARRANTIES,  INCLUDING,  BUT NOT  LIMITED TO, THE IMPLIED  WARRANTIES OF MERCHANTABILITY AND FITNESS FOR A PARTICULAR PURPOSE ARE DISCLAIMED. IN NO EVENT SHALL THE REGENTS OR CONTRIBUTORS BE LIABLE FOR ANY DIRECT, INDIRECT, INCIDENTAL, SPECIAL, EXEMPLARY, OR CONSEQUENTIAL DAMAGES (INCLUDING, BUT NOT LIMITED TO, PROCUREMENT OF SUBSTITUTE GOODS  OR  SERVICES; LOSS  OF USE, DATA, OR  PROFITS; OR BUSINESS INTERRUPTION) HOWEVER  CAUSED AND ON ANY  THEORY OF LIABILITY, WHETHER IN CONTRACT,  STRICT  LIABILITY, OR  TORT ( INCLUDING NEGLIGENCE  OR OTHERWISE)  ARISING IN ANY WAY  OUT  OF THE  USE OF THIS SOFTWARE, EVEN IF ADVISED OF THE POSSIBILITY OF SUCH DAMAGE.     SOUTHWEST DATA SOLUTIONS LLC. Copyright © 2019</t>
  </si>
  <si>
    <t>Texas Comptroller of Public Accounts</t>
  </si>
  <si>
    <r>
      <rPr>
        <sz val="10"/>
        <color indexed="8"/>
        <rFont val="Times New Roman"/>
        <family val="1"/>
      </rPr>
      <t xml:space="preserve">Form </t>
    </r>
    <r>
      <rPr>
        <b/>
        <sz val="11"/>
        <color indexed="9"/>
        <rFont val="Times New Roman"/>
        <family val="1"/>
      </rPr>
      <t>50-859</t>
    </r>
  </si>
  <si>
    <t>2019 Tax Rate Calculation Worksheet</t>
  </si>
  <si>
    <t>School Districts</t>
  </si>
  <si>
    <t>Phone (area code and number)</t>
  </si>
  <si>
    <t>School District's Address, City, State, Zip Code</t>
  </si>
  <si>
    <t>School District's Website Address</t>
  </si>
  <si>
    <r>
      <rPr>
        <b/>
        <sz val="10"/>
        <rFont val="Arial"/>
        <family val="2"/>
      </rPr>
      <t>GENERAL INFORMATION:</t>
    </r>
    <r>
      <rPr>
        <sz val="10"/>
        <rFont val="Arial"/>
        <family val="2"/>
      </rPr>
      <t xml:space="preserve"> Tax Code Section 26.04(c) requires an officer or employee designated by the governing body to calculate the effective tax rate and rollback tax rate for the taxing unit.
This sample worksheet is for school districts only. Water districts as defined under Water </t>
    </r>
    <r>
      <rPr>
        <i/>
        <sz val="10"/>
        <rFont val="Arial"/>
        <family val="2"/>
      </rPr>
      <t>Code Section 49.001(1) should use Comptroller Form 50-858</t>
    </r>
    <r>
      <rPr>
        <sz val="10"/>
        <rFont val="Arial"/>
        <family val="2"/>
      </rPr>
      <t xml:space="preserve"> Sample Water District Rollback Tax Rate Worksheet. All other taxing units should use Comptroller </t>
    </r>
    <r>
      <rPr>
        <i/>
        <sz val="10"/>
        <rFont val="Arial"/>
        <family val="2"/>
      </rPr>
      <t>Form 50-856 Sample Tax Rate Calculation</t>
    </r>
    <r>
      <rPr>
        <sz val="10"/>
        <rFont val="Arial"/>
        <family val="2"/>
      </rPr>
      <t xml:space="preserve">, </t>
    </r>
    <r>
      <rPr>
        <i/>
        <sz val="10"/>
        <rFont val="Arial"/>
        <family val="2"/>
      </rPr>
      <t>Taxing Units Other Than School Districts.</t>
    </r>
    <r>
      <rPr>
        <sz val="10"/>
        <rFont val="Arial"/>
        <family val="2"/>
      </rPr>
      <t xml:space="preserve">
The Comptroller’s office provides this sample worksheet to assist taxing units in determining tax rates. The information provided in this worksheet is offered as technical assistance and not legal advice. Taxing units should consult legal counsel for interpretations of law regarding tax rate preparation and adoption.</t>
    </r>
  </si>
  <si>
    <t>Section 1: Effective Tax Rate Activity (No New Taxes)</t>
  </si>
  <si>
    <t>The effective tax rate enables the public to evaluate the relationship between taxes for the prior year and for the current year based on a tax rate that would produce the same amount of taxes (no new taxes) if applied to the same properties that are taxed in both years. When appraisal values increase, the effective tax rate should decrease.
The effective tax rate for a county is the sum of the effective tax rates calculated for each type of tax the county levies.</t>
  </si>
  <si>
    <t>Line</t>
  </si>
  <si>
    <t>Effective Tax Rate Activity</t>
  </si>
  <si>
    <t>Amount/Rate</t>
  </si>
  <si>
    <r>
      <rPr>
        <b/>
        <sz val="12"/>
        <color indexed="8"/>
        <rFont val="Arial"/>
        <family val="2"/>
      </rPr>
      <t>2018 total taxable value.</t>
    </r>
    <r>
      <rPr>
        <sz val="12"/>
        <color indexed="8"/>
        <rFont val="Arial"/>
        <family val="2"/>
      </rPr>
      <t xml:space="preserve"> Enter the amount of 2018 taxable value on the 2018 tax roll today. Include any adjustments since last year’s certification; exclude one-third over-appraisal corrections from these adjustments. This total includes the taxable value of homesteads with tax ceilings (will deduct in Line 2).</t>
    </r>
  </si>
  <si>
    <t>2018 tax ceilings and Chapter 313 limitations.</t>
  </si>
  <si>
    <r>
      <rPr>
        <b/>
        <sz val="12"/>
        <rFont val="Arial"/>
        <family val="2"/>
      </rPr>
      <t>A. Enter 2018 total taxable value of homesteads with tax ceilings.</t>
    </r>
    <r>
      <rPr>
        <sz val="12"/>
        <rFont val="Arial"/>
        <family val="2"/>
      </rPr>
      <t xml:space="preserve">
These include the homesteads of homeowners age 65 or older
or disabled. </t>
    </r>
    <r>
      <rPr>
        <vertAlign val="superscript"/>
        <sz val="12"/>
        <rFont val="Arial"/>
        <family val="2"/>
      </rPr>
      <t>1 Tex. Tax Code § 26.012(14)</t>
    </r>
  </si>
  <si>
    <r>
      <rPr>
        <b/>
        <sz val="12"/>
        <rFont val="Arial"/>
        <family val="2"/>
      </rPr>
      <t>B. Enter 2018 total taxable value of applicable Chapter 313 limitations when calculating effective maintenance and operations(M&amp;O) taxes.</t>
    </r>
    <r>
      <rPr>
        <sz val="12"/>
        <rFont val="Arial"/>
        <family val="2"/>
      </rPr>
      <t xml:space="preserve"> Enter zero when calculating effective debt service taxes. (Use these numbers on the advice of your legal counsel.) </t>
    </r>
    <r>
      <rPr>
        <vertAlign val="superscript"/>
        <sz val="12"/>
        <rFont val="Arial"/>
        <family val="2"/>
      </rPr>
      <t>2 Tex. Tax Code § 26.012(6)</t>
    </r>
  </si>
  <si>
    <t>C. Add A and B.</t>
  </si>
  <si>
    <r>
      <rPr>
        <b/>
        <sz val="12"/>
        <color indexed="8"/>
        <rFont val="Arial"/>
        <family val="2"/>
      </rPr>
      <t>Preliminary 2018 adjusted taxable value.</t>
    </r>
    <r>
      <rPr>
        <sz val="12"/>
        <color indexed="8"/>
        <rFont val="Arial"/>
        <family val="2"/>
      </rPr>
      <t xml:space="preserve"> Subtract Line 2 from Line 1.</t>
    </r>
  </si>
  <si>
    <r>
      <rPr>
        <b/>
        <sz val="12"/>
        <color indexed="8"/>
        <rFont val="Arial"/>
        <family val="2"/>
      </rPr>
      <t>2018 total adopted tax rate</t>
    </r>
    <r>
      <rPr>
        <sz val="12"/>
        <color indexed="8"/>
        <rFont val="Arial"/>
        <family val="2"/>
      </rPr>
      <t xml:space="preserve"> (School districts with an applicable Chapter 313 limitation agreement will do a two step process using the adopted M&amp;O rate and debt rate separately).</t>
    </r>
  </si>
  <si>
    <t xml:space="preserve">2018 taxable value lost because court appeals of ARB decisions reduced 2018 appraised value.
</t>
  </si>
  <si>
    <t>A. Original 2018 ARB values:</t>
  </si>
  <si>
    <t xml:space="preserve">B. 2018 values resulting from final court decisions: </t>
  </si>
  <si>
    <r>
      <rPr>
        <b/>
        <sz val="12"/>
        <rFont val="Arial"/>
        <family val="2"/>
      </rPr>
      <t>C. 2018 value loss.</t>
    </r>
    <r>
      <rPr>
        <sz val="12"/>
        <rFont val="Arial"/>
        <family val="2"/>
      </rPr>
      <t xml:space="preserve"> Subtract B from A.</t>
    </r>
  </si>
  <si>
    <r>
      <rPr>
        <b/>
        <sz val="12"/>
        <color indexed="8"/>
        <rFont val="Arial"/>
        <family val="2"/>
      </rPr>
      <t>2018 taxable value, adjusted for court-ordered reductions.</t>
    </r>
    <r>
      <rPr>
        <sz val="12"/>
        <color indexed="8"/>
        <rFont val="Arial"/>
        <family val="2"/>
      </rPr>
      <t xml:space="preserve">
Add Line 3 and Line 5C.</t>
    </r>
  </si>
  <si>
    <r>
      <rPr>
        <b/>
        <sz val="12"/>
        <color indexed="8"/>
        <rFont val="Arial"/>
        <family val="2"/>
      </rPr>
      <t>2018 taxable value of property in territory the school deannexed after Jan. 1, 2018.</t>
    </r>
    <r>
      <rPr>
        <sz val="12"/>
        <color indexed="8"/>
        <rFont val="Arial"/>
        <family val="2"/>
      </rPr>
      <t xml:space="preserve"> Enter the 2018 value of property in deannexed territory.</t>
    </r>
  </si>
  <si>
    <r>
      <rPr>
        <sz val="10"/>
        <color indexed="8"/>
        <rFont val="Times New Roman"/>
        <family val="1"/>
      </rPr>
      <t xml:space="preserve">2018 taxable value lost because property first qualified for an exemption in 2019. </t>
    </r>
    <r>
      <rPr>
        <sz val="12"/>
        <rFont val="Arial"/>
        <family val="2"/>
      </rPr>
      <t>Note that lowering the amount or percentage of an existing exemption does not create a new exemption or reduce taxable value. If the school district increased an original exemption, use the difference between the original exempted amount and the increased exempted amount. Do not include value lost due to freeport or goods-in-transit exemptions.</t>
    </r>
    <r>
      <rPr>
        <b/>
        <sz val="12"/>
        <rFont val="Arial"/>
        <family val="2"/>
      </rPr>
      <t xml:space="preserve">
</t>
    </r>
  </si>
  <si>
    <r>
      <rPr>
        <b/>
        <sz val="12"/>
        <rFont val="Arial"/>
        <family val="2"/>
      </rPr>
      <t>A. Absolute exemptions.</t>
    </r>
    <r>
      <rPr>
        <sz val="12"/>
        <rFont val="Arial"/>
        <family val="2"/>
      </rPr>
      <t xml:space="preserve"> Use 2018 market value:</t>
    </r>
  </si>
  <si>
    <r>
      <rPr>
        <b/>
        <sz val="12"/>
        <rFont val="Arial"/>
        <family val="2"/>
      </rPr>
      <t>B. Partial exemptions.</t>
    </r>
    <r>
      <rPr>
        <sz val="12"/>
        <rFont val="Arial"/>
        <family val="2"/>
      </rPr>
      <t xml:space="preserve"> 2019 exemption amount or 2019 percentage exemption times 2018 value:    </t>
    </r>
  </si>
  <si>
    <r>
      <rPr>
        <b/>
        <sz val="12"/>
        <rFont val="Arial"/>
        <family val="2"/>
      </rPr>
      <t>C.</t>
    </r>
    <r>
      <rPr>
        <sz val="12"/>
        <rFont val="Arial"/>
        <family val="2"/>
      </rPr>
      <t xml:space="preserve"> </t>
    </r>
    <r>
      <rPr>
        <b/>
        <sz val="12"/>
        <rFont val="Arial"/>
        <family val="2"/>
      </rPr>
      <t xml:space="preserve">Value loss. </t>
    </r>
    <r>
      <rPr>
        <sz val="12"/>
        <rFont val="Arial"/>
        <family val="2"/>
      </rPr>
      <t>Add A and B.</t>
    </r>
  </si>
  <si>
    <r>
      <rPr>
        <sz val="10"/>
        <color indexed="8"/>
        <rFont val="Times New Roman"/>
        <family val="1"/>
      </rPr>
      <t xml:space="preserve">2018 taxable value lost because property first qualified for agricultural appraisal (1-d or 1-d-1), timber appraisal, recreational/scenic appraisal or public access airport special appraisal in 2019. </t>
    </r>
    <r>
      <rPr>
        <sz val="12"/>
        <rFont val="Arial"/>
        <family val="2"/>
      </rPr>
      <t>Use only properties that qualified in 2019 for the first time; do not use properties that qualified in 2018.</t>
    </r>
    <r>
      <rPr>
        <b/>
        <sz val="12"/>
        <rFont val="Arial"/>
        <family val="2"/>
      </rPr>
      <t xml:space="preserve">
</t>
    </r>
  </si>
  <si>
    <r>
      <rPr>
        <b/>
        <sz val="12"/>
        <rFont val="Arial"/>
        <family val="2"/>
      </rPr>
      <t>A. 2018 market value:</t>
    </r>
    <r>
      <rPr>
        <sz val="12"/>
        <rFont val="Arial"/>
        <family val="2"/>
      </rPr>
      <t xml:space="preserve">  </t>
    </r>
  </si>
  <si>
    <t xml:space="preserve">B. 2019 productivity or special appraised value: </t>
  </si>
  <si>
    <r>
      <rPr>
        <b/>
        <sz val="12"/>
        <rFont val="Arial"/>
        <family val="2"/>
      </rPr>
      <t>C.</t>
    </r>
    <r>
      <rPr>
        <sz val="12"/>
        <rFont val="Arial"/>
        <family val="2"/>
      </rPr>
      <t xml:space="preserve"> </t>
    </r>
    <r>
      <rPr>
        <b/>
        <sz val="12"/>
        <rFont val="Arial"/>
        <family val="2"/>
      </rPr>
      <t>Value loss.</t>
    </r>
    <r>
      <rPr>
        <sz val="12"/>
        <rFont val="Arial"/>
        <family val="2"/>
      </rPr>
      <t xml:space="preserve"> Subtract B from A.</t>
    </r>
  </si>
  <si>
    <r>
      <rPr>
        <b/>
        <sz val="12"/>
        <rFont val="Arial"/>
        <family val="2"/>
      </rPr>
      <t xml:space="preserve">Total adjustments for lost value. </t>
    </r>
    <r>
      <rPr>
        <sz val="12"/>
        <rFont val="Arial"/>
        <family val="2"/>
      </rPr>
      <t>Add Lines 7, 8C and 9C.</t>
    </r>
  </si>
  <si>
    <r>
      <rPr>
        <b/>
        <sz val="12"/>
        <color indexed="8"/>
        <rFont val="Arial"/>
        <family val="2"/>
      </rPr>
      <t>2018 adjusted taxable value.</t>
    </r>
    <r>
      <rPr>
        <sz val="12"/>
        <color indexed="8"/>
        <rFont val="Arial"/>
        <family val="2"/>
      </rPr>
      <t xml:space="preserve"> Subtract Line 10 from Line 6.</t>
    </r>
  </si>
  <si>
    <r>
      <rPr>
        <b/>
        <sz val="12"/>
        <color indexed="8"/>
        <rFont val="Arial"/>
        <family val="2"/>
      </rPr>
      <t>Adjusted 2018 taxes.</t>
    </r>
    <r>
      <rPr>
        <sz val="12"/>
        <color indexed="8"/>
        <rFont val="Arial"/>
        <family val="2"/>
      </rPr>
      <t xml:space="preserve"> Multiply Line 4 by Line 11 and divide by $100.</t>
    </r>
  </si>
  <si>
    <r>
      <rPr>
        <b/>
        <sz val="12"/>
        <color indexed="8"/>
        <rFont val="Arial"/>
        <family val="2"/>
      </rPr>
      <t>Taxes refunded for years preceding tax year 2018.</t>
    </r>
    <r>
      <rPr>
        <sz val="12"/>
        <color indexed="8"/>
        <rFont val="Arial"/>
        <family val="2"/>
      </rPr>
      <t xml:space="preserve"> Enter the amount of taxes refunded by the district for tax years preceding tax year 2018. Types of refunds include court decisions, corrections and payment errors. Do not include refunds for tax year 2018. This line applies only to tax years preceding tax year 2018. This line applies only to tax year 2018.</t>
    </r>
  </si>
  <si>
    <r>
      <rPr>
        <b/>
        <sz val="12"/>
        <color indexed="8"/>
        <rFont val="Arial"/>
        <family val="2"/>
      </rPr>
      <t>Adjusted 2018 taxes with refunds.</t>
    </r>
    <r>
      <rPr>
        <sz val="12"/>
        <color indexed="8"/>
        <rFont val="Arial"/>
        <family val="2"/>
      </rPr>
      <t xml:space="preserve"> Add Lines 12 and 13.</t>
    </r>
  </si>
  <si>
    <r>
      <rPr>
        <sz val="10"/>
        <color indexed="8"/>
        <rFont val="Times New Roman"/>
        <family val="1"/>
      </rPr>
      <t xml:space="preserve">Total 2019 taxable value on the 2019 certified appraisal roll today. </t>
    </r>
    <r>
      <rPr>
        <sz val="12"/>
        <rFont val="Arial"/>
        <family val="2"/>
      </rPr>
      <t>This value includes only certified values and includes the total taxable value of homesteads with tax ceilings (will deduct in line 17). These homesteads include homeowners age 65 or older or disabled.</t>
    </r>
  </si>
  <si>
    <r>
      <rPr>
        <b/>
        <sz val="12"/>
        <rFont val="Arial"/>
        <family val="2"/>
      </rPr>
      <t>A. Certified values only:</t>
    </r>
    <r>
      <rPr>
        <b/>
        <vertAlign val="superscript"/>
        <sz val="12"/>
        <rFont val="Arial"/>
        <family val="2"/>
      </rPr>
      <t xml:space="preserve"> </t>
    </r>
    <r>
      <rPr>
        <vertAlign val="superscript"/>
        <sz val="12"/>
        <rFont val="Arial"/>
        <family val="2"/>
      </rPr>
      <t>3 Tex. Tax Code § 26.012(6)</t>
    </r>
    <r>
      <rPr>
        <b/>
        <sz val="12"/>
        <rFont val="Arial"/>
        <family val="2"/>
      </rPr>
      <t xml:space="preserve"> </t>
    </r>
    <r>
      <rPr>
        <sz val="12"/>
        <rFont val="Arial"/>
        <family val="2"/>
      </rPr>
      <t xml:space="preserve"> </t>
    </r>
  </si>
  <si>
    <r>
      <rPr>
        <b/>
        <sz val="12"/>
        <rFont val="Arial"/>
        <family val="2"/>
      </rPr>
      <t xml:space="preserve">B. Pollution control and energy storage system exemption: </t>
    </r>
    <r>
      <rPr>
        <sz val="12"/>
        <rFont val="Arial"/>
        <family val="2"/>
      </rPr>
      <t xml:space="preserve">Deduct the value of property exempted for the current tax year for the first time as pollution or energy storage system property: </t>
    </r>
  </si>
  <si>
    <r>
      <rPr>
        <b/>
        <sz val="12"/>
        <rFont val="Arial"/>
        <family val="2"/>
      </rPr>
      <t xml:space="preserve">C. Total value. </t>
    </r>
    <r>
      <rPr>
        <sz val="12"/>
        <rFont val="Arial"/>
        <family val="2"/>
      </rPr>
      <t>Subtract B from A.</t>
    </r>
  </si>
  <si>
    <t xml:space="preserve">Total value of properties under protest or not included on certified appraisal roll.                                                                                                     </t>
  </si>
  <si>
    <r>
      <rPr>
        <b/>
        <sz val="12"/>
        <rFont val="Arial"/>
        <family val="2"/>
      </rPr>
      <t>A. 2019 taxable value of properties under protest.</t>
    </r>
    <r>
      <rPr>
        <sz val="12"/>
        <rFont val="Arial"/>
        <family val="2"/>
      </rPr>
      <t xml:space="preserve"> The chief appraiser certifies a list of properties still under ARB protest. The list shows the appraisal district’s value and the taxpayer’s claimed value, if any or an estimate of the value if the taxpayer wins. For each of the properties under protest, use the lowest of these values. Enter the total value.</t>
    </r>
  </si>
  <si>
    <t xml:space="preserve">“* Please contact Chief Appraiser to obtain estimated recognizable values of property under protest”. </t>
  </si>
  <si>
    <r>
      <rPr>
        <b/>
        <sz val="12"/>
        <rFont val="Arial"/>
        <family val="2"/>
      </rPr>
      <t>B. 2019 value of properties not under protest or included on certified appraisal roll.</t>
    </r>
    <r>
      <rPr>
        <sz val="12"/>
        <rFont val="Arial"/>
        <family val="2"/>
      </rPr>
      <t xml:space="preserve"> The chief appraiser gives school districts a list of those taxable properties that the chief appraiser knows about, but are not included in the appraisal roll certification. These properties are not on the list of properties that are still under protest. On this list of properties, the chief appraiser includes the market value, appraised value and exemptions for the preceding year and a reasonable estimate of the market value, appraised value and exemptions for the current year. Use the lower market, appraised or taxable value (as appropriate).                              Enter the total value.</t>
    </r>
  </si>
  <si>
    <r>
      <rPr>
        <b/>
        <sz val="12"/>
        <rFont val="Arial"/>
        <family val="2"/>
      </rPr>
      <t xml:space="preserve">C. Total value under protest or not certified. </t>
    </r>
    <r>
      <rPr>
        <sz val="12"/>
        <rFont val="Arial"/>
        <family val="2"/>
      </rPr>
      <t>Add A and B.</t>
    </r>
  </si>
  <si>
    <t xml:space="preserve">2019 tax ceilings and Chapter 313 limitations.                                                                                             </t>
  </si>
  <si>
    <r>
      <rPr>
        <sz val="10"/>
        <color indexed="8"/>
        <rFont val="Times New Roman"/>
        <family val="1"/>
      </rPr>
      <t xml:space="preserve">A. Enter 2019 total taxable value of homesteads with tax ceilings.
</t>
    </r>
    <r>
      <rPr>
        <sz val="12"/>
        <rFont val="Arial"/>
        <family val="2"/>
      </rPr>
      <t xml:space="preserve">These include the homesteads of homeowners age 65 or older
or disabled.  </t>
    </r>
    <r>
      <rPr>
        <vertAlign val="superscript"/>
        <sz val="12"/>
        <rFont val="Arial"/>
        <family val="2"/>
      </rPr>
      <t>4 Tex. Tax Code § 26.012(6)(A)(i)</t>
    </r>
    <r>
      <rPr>
        <b/>
        <vertAlign val="superscript"/>
        <sz val="12"/>
        <rFont val="Arial"/>
        <family val="2"/>
      </rPr>
      <t xml:space="preserve"> </t>
    </r>
  </si>
  <si>
    <r>
      <rPr>
        <b/>
        <sz val="12"/>
        <rFont val="Arial"/>
        <family val="2"/>
      </rPr>
      <t>B. Enter 2019 total taxable value of applicable Chapter 313 limitations when calculating effective M&amp;O taxes.</t>
    </r>
    <r>
      <rPr>
        <sz val="12"/>
        <rFont val="Arial"/>
        <family val="2"/>
      </rPr>
      <t xml:space="preserve"> Enter zero when calculating effective debt service taxes. (Use these numbers on the advice of your legal counsel.) </t>
    </r>
    <r>
      <rPr>
        <vertAlign val="superscript"/>
        <sz val="12"/>
        <rFont val="Arial"/>
        <family val="2"/>
      </rPr>
      <t xml:space="preserve">5 Tex. Tax Code § 26.012(6)(A)(ii) </t>
    </r>
    <r>
      <rPr>
        <sz val="12"/>
        <rFont val="Arial"/>
        <family val="2"/>
      </rPr>
      <t xml:space="preserve">  </t>
    </r>
  </si>
  <si>
    <r>
      <rPr>
        <b/>
        <sz val="12"/>
        <color indexed="8"/>
        <rFont val="Arial"/>
        <family val="2"/>
      </rPr>
      <t>2019 total taxable value.</t>
    </r>
    <r>
      <rPr>
        <sz val="12"/>
        <color indexed="8"/>
        <rFont val="Arial"/>
        <family val="2"/>
      </rPr>
      <t xml:space="preserve"> Add Lines 15C and 16C. Subtract Line 17C.</t>
    </r>
  </si>
  <si>
    <r>
      <rPr>
        <b/>
        <sz val="12"/>
        <color indexed="8"/>
        <rFont val="Arial"/>
        <family val="2"/>
      </rPr>
      <t>Total 2019 taxable value of properties in territory annexed after Jan. 1, 2018.</t>
    </r>
    <r>
      <rPr>
        <sz val="12"/>
        <color indexed="8"/>
        <rFont val="Arial"/>
        <family val="2"/>
      </rPr>
      <t xml:space="preserve">
Include both real and personal property. Enter the 2019 value of property in territory annexed by the school district.</t>
    </r>
  </si>
  <si>
    <r>
      <rPr>
        <b/>
        <sz val="12"/>
        <color indexed="8"/>
        <rFont val="Arial"/>
        <family val="2"/>
      </rPr>
      <t>Total 2019 taxable value of new improvements and new personal property located in new improvements.</t>
    </r>
    <r>
      <rPr>
        <sz val="12"/>
        <color indexed="8"/>
        <rFont val="Arial"/>
        <family val="2"/>
      </rPr>
      <t xml:space="preserve"> New means the item was not on the appraisal roll in 2018. New additions to existing improvements may be included if the appraised value can be determined. New personal property in a new improvement must have been brought into the taxing unit after Jan. 1, 2018, and be located in a new improvement.</t>
    </r>
  </si>
  <si>
    <r>
      <rPr>
        <b/>
        <sz val="12"/>
        <color indexed="8"/>
        <rFont val="Arial"/>
        <family val="2"/>
      </rPr>
      <t>Total adjustments to the 2019 taxable value.</t>
    </r>
    <r>
      <rPr>
        <sz val="12"/>
        <color indexed="8"/>
        <rFont val="Arial"/>
        <family val="2"/>
      </rPr>
      <t xml:space="preserve"> Add lines 19 and 20.</t>
    </r>
  </si>
  <si>
    <r>
      <rPr>
        <b/>
        <sz val="12"/>
        <color indexed="8"/>
        <rFont val="Arial"/>
        <family val="2"/>
      </rPr>
      <t>2019 adjusted taxable value.</t>
    </r>
    <r>
      <rPr>
        <sz val="12"/>
        <color indexed="8"/>
        <rFont val="Arial"/>
        <family val="2"/>
      </rPr>
      <t xml:space="preserve"> Subtract line 21 from line 18.</t>
    </r>
  </si>
  <si>
    <r>
      <rPr>
        <b/>
        <sz val="12"/>
        <color indexed="8"/>
        <rFont val="Arial"/>
        <family val="2"/>
      </rPr>
      <t>2019 effective tax rate.</t>
    </r>
    <r>
      <rPr>
        <sz val="12"/>
        <color indexed="8"/>
        <rFont val="Arial"/>
        <family val="2"/>
      </rPr>
      <t xml:space="preserve"> Divide line 14 by line 22 and multiply by $100.</t>
    </r>
  </si>
  <si>
    <r>
      <rPr>
        <b/>
        <sz val="12"/>
        <color indexed="8"/>
        <rFont val="Arial"/>
        <family val="2"/>
      </rPr>
      <t>2019 effective tax rate for ISDs with Chapter 313 Limitations.</t>
    </r>
    <r>
      <rPr>
        <sz val="12"/>
        <color indexed="8"/>
        <rFont val="Arial"/>
        <family val="2"/>
      </rPr>
      <t xml:space="preserve"> Add together the effective tax rates for M&amp;O and debt service for those school districts that participate in an applicable Chapter 313 limitations agreement.</t>
    </r>
  </si>
  <si>
    <t>Section 2: Voter-Approval Tax Rate</t>
  </si>
  <si>
    <r>
      <rPr>
        <sz val="10"/>
        <color indexed="8"/>
        <rFont val="Times New Roman"/>
        <family val="1"/>
      </rPr>
      <t xml:space="preserve">Most school districts calculate a voter-approval tax rate that is split into two separate rates:                                                                                                                                                                                                                                       
</t>
    </r>
    <r>
      <rPr>
        <b/>
        <sz val="11"/>
        <color indexed="8"/>
        <rFont val="Arial"/>
        <family val="2"/>
      </rPr>
      <t xml:space="preserve">1. Maintenance and Operations (M&amp;O): </t>
    </r>
    <r>
      <rPr>
        <sz val="11"/>
        <color indexed="8"/>
        <rFont val="Arial"/>
        <family val="2"/>
      </rPr>
      <t xml:space="preserve">The M&amp;O rate is the portion of the tax rate that raises taxes for any lawful purpose other than debt service for which a taxing unit may spend property tax revenue. This rate accounts for such things as salaries, utilities and day-to-day operations.
</t>
    </r>
    <r>
      <rPr>
        <b/>
        <sz val="11"/>
        <color indexed="8"/>
        <rFont val="Arial"/>
        <family val="2"/>
      </rPr>
      <t>2. Debt:</t>
    </r>
    <r>
      <rPr>
        <sz val="11"/>
        <color indexed="8"/>
        <rFont val="Arial"/>
        <family val="2"/>
      </rPr>
      <t xml:space="preserve"> The debt tax rate includes the debt service necessary to pay the school district’s debt payments in the coming year. This rate accounts for principal and interest on bonds and other debt secured by property tax revenue.
In most cases the voter-approval tax rate exceeds the effective tax rate, but occasionally decreases in a school district’s debt service will cause the effective tax rate to be higher than the voter-approval tax rate.</t>
    </r>
  </si>
  <si>
    <t>Voter-Approval Tax Rate Activity</t>
  </si>
  <si>
    <r>
      <rPr>
        <b/>
        <sz val="12"/>
        <color indexed="8"/>
        <rFont val="Arial"/>
        <family val="2"/>
      </rPr>
      <t>2019 voter-approval M&amp;O rate.</t>
    </r>
    <r>
      <rPr>
        <sz val="12"/>
        <color indexed="8"/>
        <rFont val="Arial"/>
        <family val="2"/>
      </rPr>
      <t xml:space="preserve"> The sum of the following as calculated in Tax Code Section 26.08(n)(1)(A), (B) and (C).
Go to Region 13 Education Service Center’s Worksheet for State Aid Template for 2019-2020 to determine state compression percentage and the district enrichment tax rate (DTR).
</t>
    </r>
  </si>
  <si>
    <t>A. The rate per $100 of taxable value that is equal to the 2019 state compression percentage plus $1.00</t>
  </si>
  <si>
    <r>
      <rPr>
        <b/>
        <sz val="12"/>
        <color indexed="8"/>
        <rFont val="Arial"/>
        <family val="2"/>
      </rPr>
      <t>B. The greater of:</t>
    </r>
    <r>
      <rPr>
        <sz val="12"/>
        <color indexed="8"/>
        <rFont val="Arial"/>
        <family val="2"/>
      </rPr>
      <t xml:space="preserve">
(i) 2018 M&amp;O – ($1.00 + DTR reduction)
    </t>
    </r>
    <r>
      <rPr>
        <sz val="10"/>
        <color indexed="8"/>
        <rFont val="Arial"/>
        <family val="2"/>
      </rPr>
      <t>OR</t>
    </r>
    <r>
      <rPr>
        <sz val="12"/>
        <color indexed="8"/>
        <rFont val="Arial"/>
        <family val="2"/>
      </rPr>
      <t xml:space="preserve">
(ii) $0.04 per $100 of taxable value</t>
    </r>
  </si>
  <si>
    <r>
      <rPr>
        <sz val="10"/>
        <color indexed="8"/>
        <rFont val="Times New Roman"/>
        <family val="1"/>
      </rPr>
      <t xml:space="preserve">Total 2019 debt to be paid with property tax revenue.
</t>
    </r>
    <r>
      <rPr>
        <sz val="12"/>
        <rFont val="Arial"/>
        <family val="2"/>
      </rPr>
      <t xml:space="preserve">Debt means the interest and principal that will be paid on debts that:
(1) Are paid by property taxes,
(2) Are secured by property taxes,
(3) Are scheduled for payment over a period longer than one year, and
(4) Are not classified in the school district’s budget as M&amp;O expenses. </t>
    </r>
    <r>
      <rPr>
        <b/>
        <sz val="12"/>
        <rFont val="Arial"/>
        <family val="2"/>
      </rPr>
      <t xml:space="preserve">                                                                                </t>
    </r>
  </si>
  <si>
    <r>
      <rPr>
        <sz val="10"/>
        <color indexed="8"/>
        <rFont val="Times New Roman"/>
        <family val="1"/>
      </rPr>
      <t>A. Debt</t>
    </r>
    <r>
      <rPr>
        <sz val="12"/>
        <rFont val="Arial"/>
        <family val="2"/>
      </rPr>
      <t xml:space="preserve"> includes contractual payments to other school districts that have incurred debt on behalf of this school district, if those debts meet the four conditions above. Include only amounts that will be paid from property tax revenue. Do not include appraisal district budget payments. 
Enter debt amount</t>
    </r>
  </si>
  <si>
    <r>
      <rPr>
        <b/>
        <sz val="12"/>
        <rFont val="Arial"/>
        <family val="2"/>
      </rPr>
      <t xml:space="preserve">B. </t>
    </r>
    <r>
      <rPr>
        <sz val="12"/>
        <rFont val="Arial"/>
        <family val="2"/>
      </rPr>
      <t xml:space="preserve">Subtract </t>
    </r>
    <r>
      <rPr>
        <b/>
        <sz val="12"/>
        <rFont val="Arial"/>
        <family val="2"/>
      </rPr>
      <t>unencumbered fund amount</t>
    </r>
    <r>
      <rPr>
        <sz val="12"/>
        <rFont val="Arial"/>
        <family val="2"/>
      </rPr>
      <t xml:space="preserve"> used to reduce total debt.                                                                             </t>
    </r>
  </si>
  <si>
    <r>
      <rPr>
        <b/>
        <sz val="12"/>
        <rFont val="Arial"/>
        <family val="2"/>
      </rPr>
      <t xml:space="preserve">C. </t>
    </r>
    <r>
      <rPr>
        <sz val="12"/>
        <rFont val="Arial"/>
        <family val="2"/>
      </rPr>
      <t xml:space="preserve">Subtract </t>
    </r>
    <r>
      <rPr>
        <b/>
        <sz val="12"/>
        <rFont val="Arial"/>
        <family val="2"/>
      </rPr>
      <t>state aid</t>
    </r>
    <r>
      <rPr>
        <sz val="12"/>
        <rFont val="Arial"/>
        <family val="2"/>
      </rPr>
      <t xml:space="preserve"> received for paying principal and interest on debt for facilities through the existing debt allotment program and/or instructional facilities allotment program.</t>
    </r>
  </si>
  <si>
    <r>
      <rPr>
        <b/>
        <sz val="12"/>
        <color indexed="8"/>
        <rFont val="Arial"/>
        <family val="2"/>
      </rPr>
      <t>D.</t>
    </r>
    <r>
      <rPr>
        <sz val="12"/>
        <color indexed="8"/>
        <rFont val="Arial"/>
        <family val="2"/>
      </rPr>
      <t xml:space="preserve"> </t>
    </r>
    <r>
      <rPr>
        <b/>
        <sz val="12"/>
        <color indexed="8"/>
        <rFont val="Arial"/>
        <family val="2"/>
      </rPr>
      <t>Adjust debt:</t>
    </r>
    <r>
      <rPr>
        <sz val="12"/>
        <color indexed="8"/>
        <rFont val="Arial"/>
        <family val="2"/>
      </rPr>
      <t xml:space="preserve"> Subtract B and C from A.</t>
    </r>
  </si>
  <si>
    <r>
      <rPr>
        <b/>
        <sz val="12"/>
        <color indexed="8"/>
        <rFont val="Arial"/>
        <family val="2"/>
      </rPr>
      <t>Certified 2018 excess debt collections.</t>
    </r>
    <r>
      <rPr>
        <sz val="12"/>
        <color indexed="8"/>
        <rFont val="Arial"/>
        <family val="2"/>
      </rPr>
      <t xml:space="preserve"> Enter the amount certified by the collector.</t>
    </r>
  </si>
  <si>
    <r>
      <rPr>
        <b/>
        <sz val="12"/>
        <color indexed="8"/>
        <rFont val="Arial"/>
        <family val="2"/>
      </rPr>
      <t>Adjusted 2019 debt.</t>
    </r>
    <r>
      <rPr>
        <sz val="12"/>
        <color indexed="8"/>
        <rFont val="Arial"/>
        <family val="2"/>
      </rPr>
      <t xml:space="preserve"> Subtract line 27 from line 26D.</t>
    </r>
  </si>
  <si>
    <r>
      <rPr>
        <b/>
        <sz val="12"/>
        <color indexed="9"/>
        <rFont val="Arial"/>
        <family val="2"/>
      </rPr>
      <t>Certified 2019 anticipated collection rate.</t>
    </r>
    <r>
      <rPr>
        <sz val="12"/>
        <color indexed="9"/>
        <rFont val="Arial"/>
        <family val="2"/>
      </rPr>
      <t xml:space="preserve"> Enter the rate certified by the collector. If the rate is 100 percent or greater, enter 100 percent.</t>
    </r>
  </si>
  <si>
    <r>
      <rPr>
        <b/>
        <sz val="12"/>
        <color indexed="8"/>
        <rFont val="Arial"/>
        <family val="2"/>
      </rPr>
      <t>2019 debt adjusted for collections.</t>
    </r>
    <r>
      <rPr>
        <sz val="12"/>
        <color indexed="8"/>
        <rFont val="Arial"/>
        <family val="2"/>
      </rPr>
      <t xml:space="preserve"> Divide line 28 by line 29.</t>
    </r>
  </si>
  <si>
    <r>
      <rPr>
        <b/>
        <sz val="12"/>
        <color indexed="8"/>
        <rFont val="Arial"/>
        <family val="2"/>
      </rPr>
      <t>2019 Total taxable value.</t>
    </r>
    <r>
      <rPr>
        <sz val="12"/>
        <color indexed="8"/>
        <rFont val="Arial"/>
        <family val="2"/>
      </rPr>
      <t xml:space="preserve"> Enter the amount on line 18.</t>
    </r>
  </si>
  <si>
    <r>
      <rPr>
        <b/>
        <sz val="12"/>
        <color indexed="8"/>
        <rFont val="Arial"/>
        <family val="2"/>
      </rPr>
      <t>2019 debt tax rate.</t>
    </r>
    <r>
      <rPr>
        <sz val="12"/>
        <color indexed="8"/>
        <rFont val="Arial"/>
        <family val="2"/>
      </rPr>
      <t xml:space="preserve"> Divide line 30 by line 31 and multiply by $100.</t>
    </r>
  </si>
  <si>
    <r>
      <rPr>
        <b/>
        <sz val="12"/>
        <color indexed="8"/>
        <rFont val="Arial"/>
        <family val="2"/>
      </rPr>
      <t>2019 rollback tax rate.</t>
    </r>
    <r>
      <rPr>
        <sz val="12"/>
        <color indexed="8"/>
        <rFont val="Arial"/>
        <family val="2"/>
      </rPr>
      <t xml:space="preserve"> Add lines 25 and 32.</t>
    </r>
  </si>
  <si>
    <t>Section 3: Additional Rollback Protection for Pollution Control</t>
  </si>
  <si>
    <t>A school district may raise its rate for M&amp;O funds used to pay for a facility, device or method for the control of air, water or land pollution. This includes any land, structure, building, installation, excavation, machinery, equipment or device that is used, constructed, acquired or installed wholly or partly to meet or exceed pollution control requirements. The school district’s expenses are those necessary to meet the requirements of a permit issued by the Texas Commission on Environmental Quality (TCEQ). The school district must provide the tax assessor with a copy of the TCEQ letter of determination that states the portion of the cost of the installation for pollution control.
This step should only be completed by a school district that uses M&amp;O funds to pay for a facility, device or method for the control of air, water or land pollution.</t>
  </si>
  <si>
    <t>Additional Rollback Protection for Pollution Control Activity</t>
  </si>
  <si>
    <r>
      <rPr>
        <b/>
        <sz val="12"/>
        <color indexed="8"/>
        <rFont val="Arial"/>
        <family val="2"/>
      </rPr>
      <t xml:space="preserve">Certified expenses from the Texas Commission on Environmental Quality (TCEQ). </t>
    </r>
    <r>
      <rPr>
        <sz val="12"/>
        <color indexed="8"/>
        <rFont val="Arial"/>
        <family val="2"/>
      </rPr>
      <t>Enter the amount certified in the determination letter from TCEQ.</t>
    </r>
    <r>
      <rPr>
        <vertAlign val="superscript"/>
        <sz val="12"/>
        <color indexed="8"/>
        <rFont val="Arial"/>
        <family val="2"/>
      </rPr>
      <t>7 Tex. Tax Code § 26.045(d)</t>
    </r>
    <r>
      <rPr>
        <sz val="12"/>
        <color indexed="8"/>
        <rFont val="Arial"/>
        <family val="2"/>
      </rPr>
      <t xml:space="preserve">        The school district shall provide its tax assessor with a copy of the letter.</t>
    </r>
    <r>
      <rPr>
        <vertAlign val="superscript"/>
        <sz val="12"/>
        <color indexed="8"/>
        <rFont val="Arial"/>
        <family val="2"/>
      </rPr>
      <t>8 Tex. Tax Code § 26.045(i)</t>
    </r>
  </si>
  <si>
    <r>
      <rPr>
        <b/>
        <sz val="12"/>
        <color indexed="8"/>
        <rFont val="Arial"/>
        <family val="2"/>
      </rPr>
      <t>2019 total taxable value.</t>
    </r>
    <r>
      <rPr>
        <sz val="12"/>
        <color indexed="8"/>
        <rFont val="Arial"/>
        <family val="2"/>
      </rPr>
      <t xml:space="preserve"> Enter the amount from line 31 of the Voter-Approval Tax Rate Worksheet.</t>
    </r>
  </si>
  <si>
    <r>
      <rPr>
        <b/>
        <sz val="12"/>
        <color indexed="8"/>
        <rFont val="Arial"/>
        <family val="2"/>
      </rPr>
      <t>Additional rate for pollution control.</t>
    </r>
    <r>
      <rPr>
        <sz val="12"/>
        <color indexed="8"/>
        <rFont val="Arial"/>
        <family val="2"/>
      </rPr>
      <t xml:space="preserve"> Divide line 34 by line 35 and multiply by $100.</t>
    </r>
  </si>
  <si>
    <r>
      <rPr>
        <b/>
        <sz val="12"/>
        <color indexed="8"/>
        <rFont val="Arial"/>
        <family val="2"/>
      </rPr>
      <t>2019 rollback tax rate, adjusted</t>
    </r>
    <r>
      <rPr>
        <sz val="12"/>
        <color indexed="8"/>
        <rFont val="Arial"/>
        <family val="2"/>
      </rPr>
      <t xml:space="preserve"> </t>
    </r>
    <r>
      <rPr>
        <b/>
        <sz val="12"/>
        <color indexed="8"/>
        <rFont val="Arial"/>
        <family val="2"/>
      </rPr>
      <t>for pollution control.</t>
    </r>
    <r>
      <rPr>
        <sz val="12"/>
        <color indexed="8"/>
        <rFont val="Arial"/>
        <family val="2"/>
      </rPr>
      <t xml:space="preserve"> Add line 36 and line 33.</t>
    </r>
  </si>
  <si>
    <t>Section 4: Total Tax Rate</t>
  </si>
  <si>
    <t>Indicate the applicable total tax rates as calculated above.</t>
  </si>
  <si>
    <t>Effective Tax Rate (Line 23; or line 24 for school district with Tax Code Chapter 313 limitations)</t>
  </si>
  <si>
    <t>$0 / 100</t>
  </si>
  <si>
    <t>Voter-Approval Tax Rate (Line 33)</t>
  </si>
  <si>
    <t>Rollback tax rate adjusted for pollution control (Line 37)</t>
  </si>
  <si>
    <t>Section 5: School District Representative Name and Signature</t>
  </si>
  <si>
    <t>Enter the name of the person preparing the tax rate as authorized by the school board.</t>
  </si>
  <si>
    <t>print here</t>
  </si>
  <si>
    <t>Printed Name of School District Representative</t>
  </si>
  <si>
    <t>sign here</t>
  </si>
  <si>
    <t>School District Representative</t>
  </si>
  <si>
    <t>Date</t>
  </si>
  <si>
    <t>For more information, visit our website: comptroller.texas.gov/taxes/property-tax</t>
  </si>
  <si>
    <t>50-859      07-19/3</t>
  </si>
  <si>
    <r>
      <rPr>
        <sz val="10"/>
        <color indexed="8"/>
        <rFont val="Times New Roman"/>
        <family val="1"/>
      </rPr>
      <t xml:space="preserve">Form </t>
    </r>
    <r>
      <rPr>
        <b/>
        <sz val="11"/>
        <color indexed="9"/>
        <rFont val="Times New Roman"/>
        <family val="1"/>
      </rPr>
      <t>50-856</t>
    </r>
  </si>
  <si>
    <t>updated 6/27/19</t>
  </si>
  <si>
    <t>Taxing Units Other Than School Districts or Water Districts</t>
  </si>
  <si>
    <t>Taxing Unit's Address, City, State, Zip Code</t>
  </si>
  <si>
    <t>Taxing Unit's Website Address</t>
  </si>
  <si>
    <r>
      <rPr>
        <b/>
        <sz val="10"/>
        <rFont val="Arial"/>
        <family val="2"/>
      </rPr>
      <t>GENERAL INFORMATION:</t>
    </r>
    <r>
      <rPr>
        <sz val="10"/>
        <rFont val="Arial"/>
        <family val="2"/>
      </rPr>
      <t xml:space="preserve"> </t>
    </r>
    <r>
      <rPr>
        <i/>
        <sz val="10"/>
        <rFont val="Arial"/>
        <family val="2"/>
      </rPr>
      <t>Tax Code Section 26.04(c)</t>
    </r>
    <r>
      <rPr>
        <sz val="10"/>
        <rFont val="Arial"/>
        <family val="2"/>
      </rPr>
      <t xml:space="preserve"> requires an officer or employee designated by the governing body to calculate the effective tax rate and rollback tax rate for the taxing unit. These tax rates are expressed in dollars per $100 of taxable value calculated. The calculation process starts after the chief appraiser delivers to the taxing unit the certified appraisal roll and the estimated values of properties under protest.
School districts do not use this form, but instead use Comptroller </t>
    </r>
    <r>
      <rPr>
        <i/>
        <sz val="10"/>
        <rFont val="Arial"/>
        <family val="2"/>
      </rPr>
      <t>Form 50-859 Sample Tax Rate Calculation Worksheet for School Districts.</t>
    </r>
    <r>
      <rPr>
        <sz val="10"/>
        <rFont val="Arial"/>
        <family val="2"/>
      </rPr>
      <t xml:space="preserve">
Water districts as defined under Water </t>
    </r>
    <r>
      <rPr>
        <i/>
        <sz val="10"/>
        <rFont val="Arial"/>
        <family val="2"/>
      </rPr>
      <t>Code Section 49.001(1)</t>
    </r>
    <r>
      <rPr>
        <sz val="10"/>
        <rFont val="Arial"/>
        <family val="2"/>
      </rPr>
      <t xml:space="preserve"> do not use this form, but instead use Comptroller </t>
    </r>
    <r>
      <rPr>
        <i/>
        <sz val="10"/>
        <rFont val="Arial"/>
        <family val="2"/>
      </rPr>
      <t>Form 50-858 Sample Water District
Rollback Tax Rate Worksheet.</t>
    </r>
    <r>
      <rPr>
        <sz val="10"/>
        <rFont val="Arial"/>
        <family val="2"/>
      </rPr>
      <t xml:space="preserve">
The Comptroller’s office provides this sample worksheet to assist taxing units in determining tax rates. The information provided in this worksheet is offered as technical assistance and not legal advice. Taxing units should consult legal counsel for interpretations of law regarding tax rate preparation and adoption.</t>
    </r>
  </si>
  <si>
    <t>SECTION 1: Effective Tax Rate  (No New Taxes)</t>
  </si>
  <si>
    <r>
      <rPr>
        <b/>
        <sz val="12"/>
        <rFont val="Arial"/>
        <family val="2"/>
      </rPr>
      <t>2018 total taxable value.</t>
    </r>
    <r>
      <rPr>
        <sz val="12"/>
        <rFont val="Arial"/>
        <family val="2"/>
      </rPr>
      <t xml:space="preserve"> Enter the amount of 2018 taxable value on the 2018 tax roll today. Include any adjustments since last year’s certification; exclude Tax  Code Section 25.25(d) one-third over-appraisal corrections from these adjustments. This total includes the taxable value of homesteads with tax ceilings (will deduct in Line 2) and the captured value for tax increment financing (will deduct taxes in Line 14). </t>
    </r>
    <r>
      <rPr>
        <vertAlign val="superscript"/>
        <sz val="12"/>
        <rFont val="Arial"/>
        <family val="2"/>
      </rPr>
      <t>1 Tex. Tax Code § 26.012(14)</t>
    </r>
  </si>
  <si>
    <r>
      <rPr>
        <b/>
        <sz val="12"/>
        <color indexed="8"/>
        <rFont val="Arial"/>
        <family val="2"/>
      </rPr>
      <t>2018 tax ceilings.</t>
    </r>
    <r>
      <rPr>
        <sz val="12"/>
        <color indexed="8"/>
        <rFont val="Arial"/>
        <family val="2"/>
      </rPr>
      <t xml:space="preserve"> Counties, cities and junior college districts. Enter 2018 total taxable value of homesteads with tax ceilings. These include the homesteads of homeowners age 65 or older or disabled. Other taxing units enter 0. If your taxing units adopted the tax ceiling provision in 2018 or a prior year for homeowners age 65 or older or disabled, use this step. </t>
    </r>
    <r>
      <rPr>
        <vertAlign val="superscript"/>
        <sz val="12"/>
        <color indexed="8"/>
        <rFont val="Arial"/>
        <family val="2"/>
      </rPr>
      <t xml:space="preserve">2 Tex. Tax Code § 26.012(14) </t>
    </r>
  </si>
  <si>
    <t>2018 total adopted tax rate.</t>
  </si>
  <si>
    <t>A.       Original 2018 ARB values:</t>
  </si>
  <si>
    <t xml:space="preserve">B.       2018 values resulting from final court decisions:                      </t>
  </si>
  <si>
    <r>
      <rPr>
        <b/>
        <sz val="12"/>
        <rFont val="Arial"/>
        <family val="2"/>
      </rPr>
      <t xml:space="preserve">C.       2018 value loss. </t>
    </r>
    <r>
      <rPr>
        <sz val="12"/>
        <rFont val="Arial"/>
        <family val="2"/>
      </rPr>
      <t>Subtract B from A.</t>
    </r>
    <r>
      <rPr>
        <vertAlign val="superscript"/>
        <sz val="12"/>
        <rFont val="Arial"/>
        <family val="2"/>
      </rPr>
      <t>3 Tex. Tax Code § 26.012(13)</t>
    </r>
  </si>
  <si>
    <r>
      <rPr>
        <b/>
        <sz val="12"/>
        <color indexed="8"/>
        <rFont val="Arial"/>
        <family val="2"/>
      </rPr>
      <t>2018 taxable value of property in territory the taxing unit deannexed after Jan. 1, 2018.</t>
    </r>
    <r>
      <rPr>
        <sz val="12"/>
        <color indexed="8"/>
        <rFont val="Arial"/>
        <family val="2"/>
      </rPr>
      <t xml:space="preserve"> Enter the 2018 value of property in deannexed territory.</t>
    </r>
    <r>
      <rPr>
        <vertAlign val="superscript"/>
        <sz val="12"/>
        <color indexed="8"/>
        <rFont val="Arial"/>
        <family val="2"/>
      </rPr>
      <t>4 Tex. Tax Code § 26.012(15)</t>
    </r>
    <r>
      <rPr>
        <sz val="12"/>
        <color indexed="8"/>
        <rFont val="Arial"/>
        <family val="2"/>
      </rPr>
      <t xml:space="preserve"> </t>
    </r>
  </si>
  <si>
    <r>
      <rPr>
        <b/>
        <sz val="12"/>
        <rFont val="Arial"/>
        <family val="2"/>
      </rPr>
      <t>2018 taxable value lost because property first qualified for an exemption in 2019.</t>
    </r>
    <r>
      <rPr>
        <sz val="12"/>
        <rFont val="Arial"/>
        <family val="2"/>
      </rPr>
      <t xml:space="preserve"> Note that lowering the amount or percentage of an existing exemption does not create a new exemption or reduce taxable value. If the taxing unit increased an original exemption, use the difference between the original exempted amount and the increased exempted amount. Do not include value lost due to freeport or goods-in-transit exemptions.                                                                 
</t>
    </r>
  </si>
  <si>
    <t>A.       Absolute exemptions. Use 2018 market value:</t>
  </si>
  <si>
    <t xml:space="preserve">B.       Partial exemptions. 2019 exemption amount or 2019 percentage exemption times 2018 value:                                                </t>
  </si>
  <si>
    <r>
      <rPr>
        <b/>
        <sz val="12"/>
        <rFont val="Arial"/>
        <family val="2"/>
      </rPr>
      <t>C.       Value loss.</t>
    </r>
    <r>
      <rPr>
        <sz val="12"/>
        <rFont val="Arial"/>
        <family val="2"/>
      </rPr>
      <t xml:space="preserve"> Add A and B.</t>
    </r>
    <r>
      <rPr>
        <vertAlign val="superscript"/>
        <sz val="12"/>
        <rFont val="Arial"/>
        <family val="2"/>
      </rPr>
      <t>5 Tex. Tax Code § 26.012(15)</t>
    </r>
  </si>
  <si>
    <r>
      <rPr>
        <b/>
        <sz val="12"/>
        <rFont val="Arial"/>
        <family val="2"/>
      </rPr>
      <t>2018 taxable value lost because property first qualified for agricultural appraisal (1-d or 1-d-1), timber appraisal, recreational/scenic appraisal or public access airport special appraisal in 2019.</t>
    </r>
    <r>
      <rPr>
        <sz val="12"/>
        <rFont val="Arial"/>
        <family val="2"/>
      </rPr>
      <t xml:space="preserve"> Use only properties that qualified in 2019 for the first time; do not use properties that qualified in 2018.
</t>
    </r>
  </si>
  <si>
    <t>A.       2018 market value:</t>
  </si>
  <si>
    <t xml:space="preserve">B.       2019 productivity or special appraised value:                           </t>
  </si>
  <si>
    <r>
      <rPr>
        <b/>
        <sz val="12"/>
        <rFont val="Arial"/>
        <family val="2"/>
      </rPr>
      <t xml:space="preserve">C. </t>
    </r>
    <r>
      <rPr>
        <sz val="12"/>
        <rFont val="Arial"/>
        <family val="2"/>
      </rPr>
      <t xml:space="preserve">      </t>
    </r>
    <r>
      <rPr>
        <b/>
        <sz val="12"/>
        <rFont val="Arial"/>
        <family val="2"/>
      </rPr>
      <t xml:space="preserve">Value loss. </t>
    </r>
    <r>
      <rPr>
        <sz val="12"/>
        <rFont val="Arial"/>
        <family val="2"/>
      </rPr>
      <t>Subtract B from A.</t>
    </r>
    <r>
      <rPr>
        <vertAlign val="superscript"/>
        <sz val="12"/>
        <rFont val="Arial"/>
        <family val="2"/>
      </rPr>
      <t>6 Tex. Tax Code § 26.012(15)</t>
    </r>
  </si>
  <si>
    <r>
      <rPr>
        <b/>
        <sz val="12"/>
        <color indexed="8"/>
        <rFont val="Arial"/>
        <family val="2"/>
      </rPr>
      <t>2018 adjusted taxable value.</t>
    </r>
    <r>
      <rPr>
        <sz val="12"/>
        <color indexed="8"/>
        <rFont val="Arial"/>
        <family val="2"/>
      </rPr>
      <t xml:space="preserve"> Subtract Line 10 from Line 6</t>
    </r>
  </si>
  <si>
    <r>
      <rPr>
        <b/>
        <sz val="12"/>
        <color indexed="8"/>
        <rFont val="Arial"/>
        <family val="2"/>
      </rPr>
      <t>Taxes refunded for years preceding tax year 2018.</t>
    </r>
    <r>
      <rPr>
        <sz val="12"/>
        <color indexed="8"/>
        <rFont val="Arial"/>
        <family val="2"/>
      </rPr>
      <t xml:space="preserve"> Enter the amount of taxes refunded by the taxing unit for tax years preceding tax year 2018. Types of refunds include court decisions, Tax Code 25.25(b) and (c) corrections and Tax Code 31.11 payment errors. Do not include refunds for tax year 2018. This line applies only to tax years preceding tax year 2018.</t>
    </r>
    <r>
      <rPr>
        <vertAlign val="superscript"/>
        <sz val="12"/>
        <color indexed="8"/>
        <rFont val="Arial"/>
        <family val="2"/>
      </rPr>
      <t>7 Tex. Tax Code § 26.012(13)</t>
    </r>
  </si>
  <si>
    <r>
      <rPr>
        <b/>
        <sz val="12"/>
        <color indexed="8"/>
        <rFont val="Arial"/>
        <family val="2"/>
      </rPr>
      <t>Taxes in tax increment financing (TIF) for tax year 2018.</t>
    </r>
    <r>
      <rPr>
        <sz val="12"/>
        <color indexed="8"/>
        <rFont val="Arial"/>
        <family val="2"/>
      </rPr>
      <t xml:space="preserve"> Enter the amount of taxes paid into the tax increment fund for a reinvestment zone as agreed by the taxing unit. If the taxing unit has no 2019 captured appraised value in Line 16D, enter 0. </t>
    </r>
    <r>
      <rPr>
        <vertAlign val="superscript"/>
        <sz val="12"/>
        <color indexed="8"/>
        <rFont val="Arial"/>
        <family val="2"/>
      </rPr>
      <t>8 Tex. Tax Code § 26.03(c)</t>
    </r>
  </si>
  <si>
    <r>
      <rPr>
        <b/>
        <sz val="12"/>
        <color indexed="8"/>
        <rFont val="Arial"/>
        <family val="2"/>
      </rPr>
      <t>Adjusted 2018 taxes with refunds and TIF adjustment.</t>
    </r>
    <r>
      <rPr>
        <sz val="12"/>
        <color indexed="8"/>
        <rFont val="Arial"/>
        <family val="2"/>
      </rPr>
      <t xml:space="preserve"> Add Lines 12 and 13, subtract Line 14. </t>
    </r>
    <r>
      <rPr>
        <vertAlign val="superscript"/>
        <sz val="12"/>
        <color indexed="8"/>
        <rFont val="Arial"/>
        <family val="2"/>
      </rPr>
      <t>9 Tex. Tax Code § 26.012(13)</t>
    </r>
  </si>
  <si>
    <r>
      <rPr>
        <b/>
        <sz val="12"/>
        <rFont val="Arial"/>
        <family val="2"/>
      </rPr>
      <t>Total 2019 taxable value on the 2019 certified appraisal roll today.</t>
    </r>
    <r>
      <rPr>
        <sz val="12"/>
        <rFont val="Arial"/>
        <family val="2"/>
      </rPr>
      <t xml:space="preserve"> This value includes only certified values and includes the total taxable value of homesteads with tax ceilings (will deduct in Line 18). These homesteads include homeowners age 65 or older or disabled.</t>
    </r>
    <r>
      <rPr>
        <vertAlign val="superscript"/>
        <sz val="12"/>
        <rFont val="Arial"/>
        <family val="2"/>
      </rPr>
      <t>10 Tex. Tax Code § 26.012(15)</t>
    </r>
    <r>
      <rPr>
        <sz val="12"/>
        <rFont val="Arial"/>
        <family val="2"/>
      </rPr>
      <t xml:space="preserve">
</t>
    </r>
  </si>
  <si>
    <t>A.       Certified values:</t>
  </si>
  <si>
    <r>
      <rPr>
        <b/>
        <sz val="12"/>
        <rFont val="Arial"/>
        <family val="2"/>
      </rPr>
      <t xml:space="preserve">B.  </t>
    </r>
    <r>
      <rPr>
        <sz val="12"/>
        <rFont val="Arial"/>
        <family val="2"/>
      </rPr>
      <t xml:space="preserve">     </t>
    </r>
    <r>
      <rPr>
        <b/>
        <sz val="12"/>
        <rFont val="Arial"/>
        <family val="2"/>
      </rPr>
      <t xml:space="preserve">Counties: </t>
    </r>
    <r>
      <rPr>
        <sz val="12"/>
        <rFont val="Arial"/>
        <family val="2"/>
      </rPr>
      <t xml:space="preserve">Include railroad rolling stock values certified by the Comptroller’s office:                                                                               </t>
    </r>
  </si>
  <si>
    <r>
      <rPr>
        <b/>
        <sz val="12"/>
        <rFont val="Arial"/>
        <family val="2"/>
      </rPr>
      <t xml:space="preserve">C. </t>
    </r>
    <r>
      <rPr>
        <sz val="12"/>
        <rFont val="Arial"/>
        <family val="2"/>
      </rPr>
      <t xml:space="preserve">      </t>
    </r>
    <r>
      <rPr>
        <b/>
        <sz val="12"/>
        <rFont val="Arial"/>
        <family val="2"/>
      </rPr>
      <t xml:space="preserve">Pollution control and energy storage system exemption: </t>
    </r>
    <r>
      <rPr>
        <sz val="12"/>
        <rFont val="Arial"/>
        <family val="2"/>
      </rPr>
      <t xml:space="preserve">Deduct the value of property exempted for the current tax year for the first time as pollution control or energy storage system property:                                                                                              </t>
    </r>
  </si>
  <si>
    <r>
      <rPr>
        <b/>
        <sz val="12"/>
        <rFont val="Arial"/>
        <family val="2"/>
      </rPr>
      <t xml:space="preserve">D.       Tax increment financing: </t>
    </r>
    <r>
      <rPr>
        <sz val="12"/>
        <rFont val="Arial"/>
        <family val="2"/>
      </rPr>
      <t>Deduct the 2019 captured appraised value of property taxable by a taxing unit in a tax increment financing zone for which the 2019 taxes will be deposited into the tax increment fund. Do not include any new property value that will be included in Line 21 below.</t>
    </r>
    <r>
      <rPr>
        <vertAlign val="superscript"/>
        <sz val="12"/>
        <rFont val="Arial"/>
        <family val="2"/>
      </rPr>
      <t>11 Tex. Tax Code § 26.03(c)</t>
    </r>
  </si>
  <si>
    <r>
      <rPr>
        <b/>
        <sz val="12"/>
        <rFont val="Arial"/>
        <family val="2"/>
      </rPr>
      <t>E.       Total 2019 value.</t>
    </r>
    <r>
      <rPr>
        <sz val="12"/>
        <rFont val="Arial"/>
        <family val="2"/>
      </rPr>
      <t xml:space="preserve"> Add A and B, then subtract C and D.</t>
    </r>
  </si>
  <si>
    <r>
      <rPr>
        <b/>
        <sz val="12"/>
        <rFont val="Arial"/>
        <family val="2"/>
      </rPr>
      <t>Total value of properties under protest or not included on certified appraisal roll.</t>
    </r>
    <r>
      <rPr>
        <vertAlign val="superscript"/>
        <sz val="12"/>
        <rFont val="Arial"/>
        <family val="2"/>
      </rPr>
      <t>12 Tex. Tax Code § 26.01(c) and (d)</t>
    </r>
    <r>
      <rPr>
        <b/>
        <sz val="12"/>
        <rFont val="Arial"/>
        <family val="2"/>
      </rPr>
      <t xml:space="preserve">
</t>
    </r>
  </si>
  <si>
    <r>
      <rPr>
        <b/>
        <sz val="12"/>
        <rFont val="Arial"/>
        <family val="2"/>
      </rPr>
      <t>A.       2019 taxable value of properties under protest.</t>
    </r>
    <r>
      <rPr>
        <sz val="12"/>
        <rFont val="Arial"/>
        <family val="2"/>
      </rPr>
      <t xml:space="preserve"> The chief appraiser certifies a list of properties still under ARB protest. The list shows the appraisal district’s value and the taxpayer’s claimed value, if any or an estimate of the value if the taxpayer wins. For each of the properties under protest, use the lowest of these values. Enter the total value.</t>
    </r>
    <r>
      <rPr>
        <vertAlign val="superscript"/>
        <sz val="12"/>
        <rFont val="Arial"/>
        <family val="2"/>
      </rPr>
      <t>13 Tex. Tax Code § 26.01(c)</t>
    </r>
  </si>
  <si>
    <r>
      <rPr>
        <b/>
        <sz val="12"/>
        <rFont val="Arial"/>
        <family val="2"/>
      </rPr>
      <t>B.       2019 value of properties not under protest or included on certified appraisal roll.</t>
    </r>
    <r>
      <rPr>
        <sz val="12"/>
        <rFont val="Arial"/>
        <family val="2"/>
      </rPr>
      <t xml:space="preserve"> The chief appraiser gives taxing units a list of those taxable properties that the chief appraiser knows about, but are not included in the appraisal roll certification. These properties also are not on the list of properties that are still under protest. On this list of properties, the chief appraiser includes the market value, appraised value and exemptions for the preceding year and a reasonable estimate of the market value, appraised value and exemptions for the current year. Use the lower market, appraised or taxable value (as appropriate). Enter the total value.</t>
    </r>
    <r>
      <rPr>
        <vertAlign val="superscript"/>
        <sz val="12"/>
        <rFont val="Arial"/>
        <family val="2"/>
      </rPr>
      <t xml:space="preserve">14 Tex. Tax Code § 26.01(d)                                                      </t>
    </r>
  </si>
  <si>
    <r>
      <rPr>
        <b/>
        <sz val="12"/>
        <rFont val="Arial"/>
        <family val="2"/>
      </rPr>
      <t xml:space="preserve">C. </t>
    </r>
    <r>
      <rPr>
        <sz val="12"/>
        <rFont val="Arial"/>
        <family val="2"/>
      </rPr>
      <t xml:space="preserve">      </t>
    </r>
    <r>
      <rPr>
        <b/>
        <sz val="12"/>
        <rFont val="Arial"/>
        <family val="2"/>
      </rPr>
      <t xml:space="preserve">Total value under protest or not certified. </t>
    </r>
    <r>
      <rPr>
        <sz val="12"/>
        <rFont val="Arial"/>
        <family val="2"/>
      </rPr>
      <t>Add A and B.</t>
    </r>
  </si>
  <si>
    <r>
      <rPr>
        <b/>
        <sz val="12"/>
        <color indexed="8"/>
        <rFont val="Arial"/>
        <family val="2"/>
      </rPr>
      <t>2019 tax ceilings.</t>
    </r>
    <r>
      <rPr>
        <sz val="12"/>
        <color indexed="8"/>
        <rFont val="Arial"/>
        <family val="2"/>
      </rPr>
      <t xml:space="preserve"> Counties, cities and junior colleges enter 2019 total taxable value of homesteads with tax ceilings. These include the homesteads of homeowners age 65 or older or disabled. Other taxing units enter 0. If your taxing units adopted the tax ceiling provision in 2018 or a prior year for homeowners age 65 or older or disabled, use this step.</t>
    </r>
    <r>
      <rPr>
        <vertAlign val="superscript"/>
        <sz val="12"/>
        <color indexed="8"/>
        <rFont val="Arial"/>
        <family val="2"/>
      </rPr>
      <t>15 Tex. Tax Code § 26.012(6)</t>
    </r>
  </si>
  <si>
    <r>
      <rPr>
        <b/>
        <sz val="12"/>
        <color indexed="8"/>
        <rFont val="Arial"/>
        <family val="2"/>
      </rPr>
      <t>2019 total taxable value.</t>
    </r>
    <r>
      <rPr>
        <sz val="12"/>
        <color indexed="8"/>
        <rFont val="Arial"/>
        <family val="2"/>
      </rPr>
      <t xml:space="preserve"> Add Lines 16E and 17C. Subtract Line 18.</t>
    </r>
  </si>
  <si>
    <r>
      <rPr>
        <b/>
        <sz val="12"/>
        <color indexed="8"/>
        <rFont val="Arial"/>
        <family val="2"/>
      </rPr>
      <t>Total 2019 taxable value of properties in territory annexed after Jan. 1, 2018.</t>
    </r>
    <r>
      <rPr>
        <sz val="12"/>
        <color indexed="8"/>
        <rFont val="Arial"/>
        <family val="2"/>
      </rPr>
      <t xml:space="preserve"> Include both real and personal property. Enter the 2019 value of property in territory annexed.</t>
    </r>
    <r>
      <rPr>
        <vertAlign val="superscript"/>
        <sz val="12"/>
        <color indexed="8"/>
        <rFont val="Arial"/>
        <family val="2"/>
      </rPr>
      <t>16 Tex. Tax Code § 26.012(17)</t>
    </r>
  </si>
  <si>
    <r>
      <rPr>
        <b/>
        <sz val="12"/>
        <color indexed="8"/>
        <rFont val="Arial"/>
        <family val="2"/>
      </rPr>
      <t>Total 2019 taxable value of new improvements and new personal property located in new improvements.</t>
    </r>
    <r>
      <rPr>
        <sz val="12"/>
        <color indexed="8"/>
        <rFont val="Arial"/>
        <family val="2"/>
      </rPr>
      <t xml:space="preserve"> New means the item was not on the appraisal roll in 2018. An improvement is a building, structure, fixture or fence erected on or affixed to land. New additions to existing improvements may be included if the appraised value can be determined. New personal property in a new improvement must have been brought into the taxing unit after Jan. 1, 2018, and be located in a new improvement. New improvements do include property on which a tax abatement agreement has expired for 2019.</t>
    </r>
    <r>
      <rPr>
        <vertAlign val="superscript"/>
        <sz val="12"/>
        <color indexed="8"/>
        <rFont val="Arial"/>
        <family val="2"/>
      </rPr>
      <t>17 Tex. Tax Code § 26.012(17)</t>
    </r>
  </si>
  <si>
    <r>
      <rPr>
        <b/>
        <sz val="12"/>
        <color indexed="8"/>
        <rFont val="Arial"/>
        <family val="2"/>
      </rPr>
      <t>Total adjustments to the 2019 taxable value.</t>
    </r>
    <r>
      <rPr>
        <sz val="12"/>
        <color indexed="8"/>
        <rFont val="Arial"/>
        <family val="2"/>
      </rPr>
      <t xml:space="preserve"> Add Lines 20 and 21.</t>
    </r>
  </si>
  <si>
    <r>
      <rPr>
        <b/>
        <sz val="12"/>
        <color indexed="8"/>
        <rFont val="Arial"/>
        <family val="2"/>
      </rPr>
      <t xml:space="preserve">2019 adjusted taxable value. </t>
    </r>
    <r>
      <rPr>
        <sz val="12"/>
        <color indexed="8"/>
        <rFont val="Arial"/>
        <family val="2"/>
      </rPr>
      <t>Subtract Line 22 from Line 19.</t>
    </r>
  </si>
  <si>
    <r>
      <rPr>
        <b/>
        <sz val="12"/>
        <color indexed="8"/>
        <rFont val="Arial"/>
        <family val="2"/>
      </rPr>
      <t>2019 effective tax rate.</t>
    </r>
    <r>
      <rPr>
        <sz val="12"/>
        <color indexed="8"/>
        <rFont val="Arial"/>
        <family val="2"/>
      </rPr>
      <t xml:space="preserve"> Divide Line 15 by Line 23 and multiply by $100.</t>
    </r>
    <r>
      <rPr>
        <vertAlign val="superscript"/>
        <sz val="12"/>
        <color indexed="8"/>
        <rFont val="Arial"/>
        <family val="2"/>
      </rPr>
      <t xml:space="preserve">18 Tex. Tax Code § </t>
    </r>
    <r>
      <rPr>
        <sz val="12"/>
        <color indexed="8"/>
        <rFont val="Arial"/>
        <family val="2"/>
      </rPr>
      <t>26.04(c)</t>
    </r>
  </si>
  <si>
    <r>
      <rPr>
        <b/>
        <sz val="12"/>
        <color indexed="8"/>
        <rFont val="Arial"/>
        <family val="2"/>
      </rPr>
      <t xml:space="preserve">COUNTIES ONLY. </t>
    </r>
    <r>
      <rPr>
        <sz val="12"/>
        <color indexed="8"/>
        <rFont val="Arial"/>
        <family val="2"/>
      </rPr>
      <t>Add together the effective tax rates for each type of tax the county levies. The total is the 2019 county effective tax rate.</t>
    </r>
    <r>
      <rPr>
        <vertAlign val="superscript"/>
        <sz val="12"/>
        <color indexed="8"/>
        <rFont val="Arial"/>
        <family val="2"/>
      </rPr>
      <t>19 Tex. Tax Code § 26.04(d)</t>
    </r>
  </si>
  <si>
    <t>SECTION 2: Rollback Tax Rate Activity</t>
  </si>
  <si>
    <r>
      <rPr>
        <sz val="10"/>
        <color indexed="8"/>
        <rFont val="Times New Roman"/>
        <family val="1"/>
      </rPr>
      <t xml:space="preserve">The rollback tax rate is split into two separate rates:
1. </t>
    </r>
    <r>
      <rPr>
        <b/>
        <sz val="10"/>
        <color indexed="8"/>
        <rFont val="Arial"/>
        <family val="2"/>
      </rPr>
      <t>Maintenance and Operations (M&amp;O):</t>
    </r>
    <r>
      <rPr>
        <sz val="10"/>
        <color indexed="8"/>
        <rFont val="Arial"/>
        <family val="2"/>
      </rPr>
      <t xml:space="preserve"> The M&amp;O portion is the tax rate that is needed to raise the same amount of taxes that the taxing unit levied in
the prior year plus eight percent. This rate accounts for such things as salaries, utilities and day-to-day operations.
2. </t>
    </r>
    <r>
      <rPr>
        <b/>
        <sz val="10"/>
        <color indexed="8"/>
        <rFont val="Arial"/>
        <family val="2"/>
      </rPr>
      <t>Debt:</t>
    </r>
    <r>
      <rPr>
        <sz val="10"/>
        <color indexed="8"/>
        <rFont val="Arial"/>
        <family val="2"/>
      </rPr>
      <t xml:space="preserve"> The debt tax rate includes the debt service necessary to pay the taxing unit’s debt payments in the coming year. This rate accounts for principal
and interest on bonds and other debt secured by property tax revenue.
The rollback tax rate for a county is the sum of the rollback tax rates calculated for each type of tax the county levies. In most cases the rollback tax rate exceeds the effective tax rate, but occasionally decreases in a taxing unit’s debt service will cause the effective tax rate to be higher than the rollback tax rate.</t>
    </r>
  </si>
  <si>
    <t>Rollback Tax Rate Activity</t>
  </si>
  <si>
    <t>2018 maintenance and operations (M&amp;O) tax rate.</t>
  </si>
  <si>
    <r>
      <rPr>
        <sz val="10"/>
        <color indexed="8"/>
        <rFont val="Times New Roman"/>
        <family val="1"/>
      </rPr>
      <t xml:space="preserve">2018 adjusted taxable value. </t>
    </r>
    <r>
      <rPr>
        <sz val="12"/>
        <color indexed="8"/>
        <rFont val="Arial"/>
        <family val="2"/>
      </rPr>
      <t>Enter the amount from Line 11.</t>
    </r>
  </si>
  <si>
    <t xml:space="preserve">2018 M&amp;O taxes.
</t>
  </si>
  <si>
    <r>
      <rPr>
        <b/>
        <sz val="12"/>
        <color indexed="8"/>
        <rFont val="Arial"/>
        <family val="2"/>
      </rPr>
      <t>A.</t>
    </r>
    <r>
      <rPr>
        <sz val="12"/>
        <color indexed="8"/>
        <rFont val="Arial"/>
        <family val="2"/>
      </rPr>
      <t xml:space="preserve">       Multiply Line 26 by Line 27 and divide by $100.</t>
    </r>
  </si>
  <si>
    <r>
      <rPr>
        <b/>
        <sz val="12"/>
        <color indexed="8"/>
        <rFont val="Arial"/>
        <family val="2"/>
      </rPr>
      <t>B.       Cities, counties and hospital districts with additional sales tax:</t>
    </r>
    <r>
      <rPr>
        <sz val="12"/>
        <color indexed="8"/>
        <rFont val="Arial"/>
        <family val="2"/>
      </rPr>
      <t xml:space="preserve"> Amount of additional sales tax collected and spent on M&amp;O expenses in 2018. Enter amount from full year’s sales tax revenue spent for M&amp;O in 2018 fiscal year, if any. Other taxing units enter 0. Counties exclude any amount that was spent for economic development grants from the amount of sales tax spent.                                                                  </t>
    </r>
  </si>
  <si>
    <r>
      <rPr>
        <b/>
        <sz val="12"/>
        <color indexed="8"/>
        <rFont val="Arial"/>
        <family val="2"/>
      </rPr>
      <t>C.</t>
    </r>
    <r>
      <rPr>
        <sz val="12"/>
        <color indexed="8"/>
        <rFont val="Arial"/>
        <family val="2"/>
      </rPr>
      <t xml:space="preserve">   </t>
    </r>
    <r>
      <rPr>
        <b/>
        <sz val="12"/>
        <color indexed="8"/>
        <rFont val="Arial"/>
        <family val="2"/>
      </rPr>
      <t xml:space="preserve">    Counties: </t>
    </r>
    <r>
      <rPr>
        <sz val="12"/>
        <color indexed="8"/>
        <rFont val="Arial"/>
        <family val="2"/>
      </rPr>
      <t xml:space="preserve">Enter the amount for the state criminal justice mandate. If second or later year, the amount is for increased cost above last year’s amount. Other taxing units enter 0.                                                        </t>
    </r>
  </si>
  <si>
    <r>
      <rPr>
        <b/>
        <sz val="12"/>
        <color indexed="9"/>
        <rFont val="Calibri"/>
        <family val="2"/>
      </rPr>
      <t>D.       Transferring function:</t>
    </r>
    <r>
      <rPr>
        <sz val="12"/>
        <color indexed="9"/>
        <rFont val="Calibri"/>
        <family val="2"/>
      </rPr>
      <t xml:space="preserve"> If discontinuing all of a department, function or activity and transferring it to another taxing unit by written contract, enter the amount spent by the taxing unit discontinuing the function in the 12 months preceding the month of this calculation. If the taxing unit did not operate this function for this 12-month period, use the amount spent in the last full fiscal year in which the taxing unit operated the function. The taxing unit discontinuing the function will subtract this amount in H below. The taxing unit receiving the function will add this amount in H below. Other taxing units enter 0.                                                                                                       </t>
    </r>
  </si>
  <si>
    <t>SELECT TRANSFERRING FUNCTION STATE (NA, DISCONTINUED, RECEIVED)</t>
  </si>
  <si>
    <t>NA</t>
  </si>
  <si>
    <r>
      <rPr>
        <b/>
        <sz val="12"/>
        <color indexed="8"/>
        <rFont val="Arial"/>
        <family val="2"/>
      </rPr>
      <t>E.       Taxes refunded for years preceding tax year 2018:</t>
    </r>
    <r>
      <rPr>
        <sz val="12"/>
        <color indexed="8"/>
        <rFont val="Arial"/>
        <family val="2"/>
      </rPr>
      <t xml:space="preserve"> Enter the amount of M&amp;O taxes refunded in the preceding year for taxes before that year. Types of refunds include court decisions, Tax Code § 25.25(b) and (c) corrections and Tax Code § 31.11 payment errors. Do not include refunds for tax year 2018. This line applies only to tax years preceding tax year 2018.                                                                                                  </t>
    </r>
  </si>
  <si>
    <r>
      <rPr>
        <b/>
        <sz val="12"/>
        <color indexed="8"/>
        <rFont val="Arial"/>
        <family val="2"/>
      </rPr>
      <t>F.</t>
    </r>
    <r>
      <rPr>
        <sz val="12"/>
        <color indexed="8"/>
        <rFont val="Arial"/>
        <family val="2"/>
      </rPr>
      <t xml:space="preserve">       </t>
    </r>
    <r>
      <rPr>
        <b/>
        <sz val="12"/>
        <color indexed="8"/>
        <rFont val="Arial"/>
        <family val="2"/>
      </rPr>
      <t>Enhanced indigent health care expenditures:</t>
    </r>
    <r>
      <rPr>
        <sz val="12"/>
        <color indexed="8"/>
        <rFont val="Arial"/>
        <family val="2"/>
      </rPr>
      <t xml:space="preserve"> Enter the increased amount for the current year’s enhanced indigent health care expenditures above the preceding tax year’s enhanced indigent health care expenditures, less any state assistance.                                         </t>
    </r>
  </si>
  <si>
    <r>
      <rPr>
        <b/>
        <sz val="12"/>
        <color indexed="8"/>
        <rFont val="Arial"/>
        <family val="2"/>
      </rPr>
      <t>G.       Taxes in TIF:</t>
    </r>
    <r>
      <rPr>
        <sz val="12"/>
        <color indexed="8"/>
        <rFont val="Arial"/>
        <family val="2"/>
      </rPr>
      <t xml:space="preserve"> Enter the amount of taxes paid into the tax increment fund for a reinvestment zone as agreed by the taxing unit. If the taxing unit has no 2019 captured appraised value in Line 16D, enter 0.</t>
    </r>
  </si>
  <si>
    <r>
      <rPr>
        <b/>
        <sz val="12"/>
        <color indexed="8"/>
        <rFont val="Arial"/>
        <family val="2"/>
      </rPr>
      <t>H.      Adjusted M&amp;O Taxes.</t>
    </r>
    <r>
      <rPr>
        <sz val="12"/>
        <color indexed="8"/>
        <rFont val="Arial"/>
        <family val="2"/>
      </rPr>
      <t xml:space="preserve">   Add A, B, C, E and F.  For taxing unit with D, subtract if discontinuing function and add if receiving function.  Subtract G.</t>
    </r>
  </si>
  <si>
    <r>
      <rPr>
        <b/>
        <sz val="12"/>
        <color indexed="8"/>
        <rFont val="Arial"/>
        <family val="2"/>
      </rPr>
      <t>2019 adjusted taxable value.</t>
    </r>
    <r>
      <rPr>
        <sz val="12"/>
        <color indexed="8"/>
        <rFont val="Arial"/>
        <family val="2"/>
      </rPr>
      <t xml:space="preserve">  Enter Line 23 from the Effective Tax Rate Worksheet.</t>
    </r>
  </si>
  <si>
    <r>
      <rPr>
        <b/>
        <sz val="12"/>
        <color indexed="8"/>
        <rFont val="Arial"/>
        <family val="2"/>
      </rPr>
      <t>2019 effective maintenance and operations rate.</t>
    </r>
    <r>
      <rPr>
        <sz val="12"/>
        <color indexed="8"/>
        <rFont val="Arial"/>
        <family val="2"/>
      </rPr>
      <t xml:space="preserve"> Divide Line 28H by Line 29 and multiply by $100.</t>
    </r>
  </si>
  <si>
    <r>
      <rPr>
        <b/>
        <sz val="12"/>
        <color indexed="8"/>
        <rFont val="Arial"/>
        <family val="2"/>
      </rPr>
      <t>2019 rollback maintenance and operation rate.</t>
    </r>
    <r>
      <rPr>
        <sz val="12"/>
        <color indexed="8"/>
        <rFont val="Arial"/>
        <family val="2"/>
      </rPr>
      <t xml:space="preserve"> Multiply Line 30 by 1.08.</t>
    </r>
  </si>
  <si>
    <r>
      <rPr>
        <b/>
        <sz val="12"/>
        <color indexed="8"/>
        <rFont val="Arial"/>
        <family val="2"/>
      </rPr>
      <t>Total 2019 debt to be paid with property taxes and additional sales tax revenue.</t>
    </r>
    <r>
      <rPr>
        <sz val="12"/>
        <color indexed="8"/>
        <rFont val="Arial"/>
        <family val="2"/>
      </rPr>
      <t xml:space="preserve">
Debt means the interest and principal that will be paid on debts that:
(1) are paid by property taxes,
(2) are secured by property taxes,
(3) are scheduled for payment over a period longer than one year, and
(4) are not classified in the taxing unit’s budget as M&amp;O expenses.
</t>
    </r>
  </si>
  <si>
    <r>
      <rPr>
        <b/>
        <sz val="12"/>
        <color indexed="8"/>
        <rFont val="Arial"/>
        <family val="2"/>
      </rPr>
      <t xml:space="preserve">A. </t>
    </r>
    <r>
      <rPr>
        <sz val="12"/>
        <color indexed="8"/>
        <rFont val="Arial"/>
        <family val="2"/>
      </rPr>
      <t xml:space="preserve">      </t>
    </r>
    <r>
      <rPr>
        <b/>
        <sz val="12"/>
        <color indexed="8"/>
        <rFont val="Arial"/>
        <family val="2"/>
      </rPr>
      <t xml:space="preserve">Debt </t>
    </r>
    <r>
      <rPr>
        <sz val="12"/>
        <color indexed="8"/>
        <rFont val="Arial"/>
        <family val="2"/>
      </rPr>
      <t>also includes contractual payments to other taxing units that have incurred debts on behalf of this taxing unit, if those debts meet the four conditions above. Include only amounts that will be paid from property tax revenue. Do not include appraisal district budget payments.                        Enter debt amount</t>
    </r>
  </si>
  <si>
    <r>
      <rPr>
        <b/>
        <sz val="12"/>
        <color indexed="8"/>
        <rFont val="Arial"/>
        <family val="2"/>
      </rPr>
      <t xml:space="preserve">B. </t>
    </r>
    <r>
      <rPr>
        <sz val="12"/>
        <color indexed="8"/>
        <rFont val="Arial"/>
        <family val="2"/>
      </rPr>
      <t xml:space="preserve">      Subtract </t>
    </r>
    <r>
      <rPr>
        <b/>
        <sz val="12"/>
        <color indexed="8"/>
        <rFont val="Arial"/>
        <family val="2"/>
      </rPr>
      <t>unencumbered fund amount</t>
    </r>
    <r>
      <rPr>
        <sz val="12"/>
        <color indexed="8"/>
        <rFont val="Arial"/>
        <family val="2"/>
      </rPr>
      <t xml:space="preserve"> used to reduce total debt.                                                                                                            </t>
    </r>
  </si>
  <si>
    <r>
      <rPr>
        <b/>
        <sz val="12"/>
        <color indexed="8"/>
        <rFont val="Arial"/>
        <family val="2"/>
      </rPr>
      <t>C.</t>
    </r>
    <r>
      <rPr>
        <sz val="12"/>
        <color indexed="8"/>
        <rFont val="Arial"/>
        <family val="2"/>
      </rPr>
      <t xml:space="preserve">       Subtract </t>
    </r>
    <r>
      <rPr>
        <b/>
        <sz val="12"/>
        <color indexed="8"/>
        <rFont val="Arial"/>
        <family val="2"/>
      </rPr>
      <t>amount paid</t>
    </r>
    <r>
      <rPr>
        <sz val="12"/>
        <color indexed="8"/>
        <rFont val="Arial"/>
        <family val="2"/>
      </rPr>
      <t xml:space="preserve"> from other resources.                          </t>
    </r>
  </si>
  <si>
    <r>
      <rPr>
        <b/>
        <sz val="12"/>
        <color indexed="8"/>
        <rFont val="Arial"/>
        <family val="2"/>
      </rPr>
      <t>D.</t>
    </r>
    <r>
      <rPr>
        <sz val="12"/>
        <color indexed="8"/>
        <rFont val="Arial"/>
        <family val="2"/>
      </rPr>
      <t xml:space="preserve">       </t>
    </r>
    <r>
      <rPr>
        <b/>
        <sz val="12"/>
        <color indexed="8"/>
        <rFont val="Arial"/>
        <family val="2"/>
      </rPr>
      <t>Adjusted debt.</t>
    </r>
    <r>
      <rPr>
        <sz val="12"/>
        <color indexed="8"/>
        <rFont val="Arial"/>
        <family val="2"/>
      </rPr>
      <t xml:space="preserve"> Subtract B and C from A.</t>
    </r>
  </si>
  <si>
    <r>
      <rPr>
        <b/>
        <sz val="12"/>
        <color indexed="8"/>
        <rFont val="Arial"/>
        <family val="2"/>
      </rPr>
      <t>Adjusted 2019 debt.</t>
    </r>
    <r>
      <rPr>
        <sz val="12"/>
        <color indexed="8"/>
        <rFont val="Arial"/>
        <family val="2"/>
      </rPr>
      <t xml:space="preserve"> Subtract Line 33 from Line 32D.</t>
    </r>
  </si>
  <si>
    <r>
      <rPr>
        <b/>
        <sz val="12"/>
        <color indexed="8"/>
        <rFont val="Arial"/>
        <family val="2"/>
      </rPr>
      <t>Certified 2019 anticipated collection rate.</t>
    </r>
    <r>
      <rPr>
        <sz val="12"/>
        <color indexed="8"/>
        <rFont val="Arial"/>
        <family val="2"/>
      </rPr>
      <t xml:space="preserve"> Enter the rate certified by the collector. If the rate is 100 percent or greater, enter 100 percent. **Please input correct percentage, default is 100%**</t>
    </r>
  </si>
  <si>
    <r>
      <rPr>
        <b/>
        <sz val="12"/>
        <color indexed="8"/>
        <rFont val="Arial"/>
        <family val="2"/>
      </rPr>
      <t>2019 debt adjusted for collections.</t>
    </r>
    <r>
      <rPr>
        <sz val="12"/>
        <color indexed="8"/>
        <rFont val="Arial"/>
        <family val="2"/>
      </rPr>
      <t xml:space="preserve"> Divide Line 34 by Line 35</t>
    </r>
  </si>
  <si>
    <r>
      <rPr>
        <b/>
        <sz val="12"/>
        <color indexed="8"/>
        <rFont val="Arial"/>
        <family val="2"/>
      </rPr>
      <t>2019 total taxable value.</t>
    </r>
    <r>
      <rPr>
        <sz val="12"/>
        <color indexed="8"/>
        <rFont val="Arial"/>
        <family val="2"/>
      </rPr>
      <t xml:space="preserve"> Enter the amount on Line 19.</t>
    </r>
  </si>
  <si>
    <r>
      <rPr>
        <b/>
        <sz val="12"/>
        <color indexed="8"/>
        <rFont val="Arial"/>
        <family val="2"/>
      </rPr>
      <t>2019 debt tax rate.</t>
    </r>
    <r>
      <rPr>
        <sz val="12"/>
        <color indexed="8"/>
        <rFont val="Arial"/>
        <family val="2"/>
      </rPr>
      <t xml:space="preserve"> Divide Line 36 by Line 37 and multiply by $100.</t>
    </r>
  </si>
  <si>
    <r>
      <rPr>
        <b/>
        <sz val="12"/>
        <color indexed="8"/>
        <rFont val="Arial"/>
        <family val="2"/>
      </rPr>
      <t>2019 rollback tax rate.</t>
    </r>
    <r>
      <rPr>
        <sz val="12"/>
        <color indexed="8"/>
        <rFont val="Arial"/>
        <family val="2"/>
      </rPr>
      <t xml:space="preserve"> Add Lines 31 and 38.</t>
    </r>
  </si>
  <si>
    <r>
      <rPr>
        <b/>
        <sz val="12"/>
        <color indexed="8"/>
        <rFont val="Arial"/>
        <family val="2"/>
      </rPr>
      <t>COUNTIES ONLY.</t>
    </r>
    <r>
      <rPr>
        <sz val="12"/>
        <color indexed="8"/>
        <rFont val="Arial"/>
        <family val="2"/>
      </rPr>
      <t xml:space="preserve"> Add together the rollback tax rates for each type of tax the county levies. The total is the 2019 county rollback tax rate.</t>
    </r>
  </si>
  <si>
    <t>SECTION 3: Additional Sales Taxes to Reduce Property Tax</t>
  </si>
  <si>
    <t>Cities, counties and hospital districts may levy a sales tax specifically to reduce property taxes. Local voters by election must approve imposing or abolishing the additional sales tax. If approved, the taxing unit must reduce its effective and rollback tax rates to offset the expected sales tax revenue.
This section should only be completed by a county, city or hospital district that is required to adjust its effective tax rate and/or rollback tax rate because it adopted the additional sales tax.</t>
  </si>
  <si>
    <t>Activity</t>
  </si>
  <si>
    <r>
      <rPr>
        <b/>
        <sz val="12"/>
        <color indexed="8"/>
        <rFont val="Arial"/>
        <family val="2"/>
      </rPr>
      <t>Taxable Sales.</t>
    </r>
    <r>
      <rPr>
        <sz val="12"/>
        <color indexed="8"/>
        <rFont val="Arial"/>
        <family val="2"/>
      </rPr>
      <t xml:space="preserve"> For taxing units that adopted the sales tax in November 2018 or May 2019, enter the Comptroller’s estimate of taxable sales for the previous four quarters.</t>
    </r>
    <r>
      <rPr>
        <vertAlign val="superscript"/>
        <sz val="12"/>
        <color indexed="8"/>
        <rFont val="Arial"/>
        <family val="2"/>
      </rPr>
      <t xml:space="preserve">20 Tex. Tax Code § 26.041(d) </t>
    </r>
    <r>
      <rPr>
        <sz val="12"/>
        <color indexed="8"/>
        <rFont val="Arial"/>
        <family val="2"/>
      </rPr>
      <t>Estimates of taxable sales may be obtained through Comtroller's Allocation Historical Summary webpage. Taxing units that adopted the sales tax before November 2018, skip this line.</t>
    </r>
  </si>
  <si>
    <r>
      <rPr>
        <b/>
        <sz val="12"/>
        <color indexed="8"/>
        <rFont val="Arial"/>
        <family val="2"/>
      </rPr>
      <t>Estimated sales tax revenue.</t>
    </r>
    <r>
      <rPr>
        <sz val="12"/>
        <color indexed="8"/>
        <rFont val="Arial"/>
        <family val="2"/>
      </rPr>
      <t xml:space="preserve"> Counties exclude any amount that is or will be spent for economic development grants from the amount of estimated sales tax revenue.</t>
    </r>
    <r>
      <rPr>
        <vertAlign val="superscript"/>
        <sz val="12"/>
        <color indexed="8"/>
        <rFont val="Arial"/>
        <family val="2"/>
      </rPr>
      <t>21 Tex. Tax Code § 26.041(i)</t>
    </r>
    <r>
      <rPr>
        <sz val="12"/>
        <color indexed="8"/>
        <rFont val="Arial"/>
        <family val="2"/>
      </rPr>
      <t xml:space="preserve"> 
</t>
    </r>
    <r>
      <rPr>
        <b/>
        <sz val="12"/>
        <color indexed="8"/>
        <rFont val="Arial"/>
        <family val="2"/>
      </rPr>
      <t>Taxing units that adopted the sales tax in November 2018 or in May 2019.</t>
    </r>
    <r>
      <rPr>
        <sz val="12"/>
        <color indexed="8"/>
        <rFont val="Arial"/>
        <family val="2"/>
      </rPr>
      <t xml:space="preserve"> Multiply the amount on Line 41 by the sales tax rate (.01, .005 or .0025, as applicable) and multiply the result by .95</t>
    </r>
    <r>
      <rPr>
        <vertAlign val="superscript"/>
        <sz val="12"/>
        <color indexed="8"/>
        <rFont val="Arial"/>
        <family val="2"/>
      </rPr>
      <t>22 Tex. Tax Code § 26.041(d)</t>
    </r>
    <r>
      <rPr>
        <sz val="12"/>
        <color indexed="8"/>
        <rFont val="Arial"/>
        <family val="2"/>
      </rPr>
      <t xml:space="preserve"> 
                                                       </t>
    </r>
    <r>
      <rPr>
        <b/>
        <sz val="12"/>
        <color indexed="8"/>
        <rFont val="Arial"/>
        <family val="2"/>
      </rPr>
      <t xml:space="preserve">- or - </t>
    </r>
    <r>
      <rPr>
        <sz val="12"/>
        <color indexed="8"/>
        <rFont val="Arial"/>
        <family val="2"/>
      </rPr>
      <t xml:space="preserve">
</t>
    </r>
    <r>
      <rPr>
        <b/>
        <sz val="12"/>
        <color indexed="8"/>
        <rFont val="Arial"/>
        <family val="2"/>
      </rPr>
      <t>Taxing units that adopted the sales tax before November 2018.</t>
    </r>
    <r>
      <rPr>
        <sz val="12"/>
        <color indexed="8"/>
        <rFont val="Arial"/>
        <family val="2"/>
      </rPr>
      <t xml:space="preserve">  Enter the sales tax revenue for the previous four quarters. Do not multiply by .95.</t>
    </r>
  </si>
  <si>
    <r>
      <rPr>
        <b/>
        <sz val="12"/>
        <color indexed="8"/>
        <rFont val="Arial"/>
        <family val="2"/>
      </rPr>
      <t>2019 total taxable value.</t>
    </r>
    <r>
      <rPr>
        <sz val="12"/>
        <color indexed="8"/>
        <rFont val="Arial"/>
        <family val="2"/>
      </rPr>
      <t xml:space="preserve"> Enter the amount from Line 37 of the Rollback Tax Rate Worksheet.</t>
    </r>
  </si>
  <si>
    <r>
      <rPr>
        <b/>
        <sz val="12"/>
        <color indexed="8"/>
        <rFont val="Arial"/>
        <family val="2"/>
      </rPr>
      <t>Sales tax adjustment rate.</t>
    </r>
    <r>
      <rPr>
        <sz val="12"/>
        <color indexed="8"/>
        <rFont val="Arial"/>
        <family val="2"/>
      </rPr>
      <t xml:space="preserve"> Divide Line 42 by Line 43 and multiply by $100.</t>
    </r>
  </si>
  <si>
    <r>
      <rPr>
        <b/>
        <sz val="12"/>
        <color indexed="8"/>
        <rFont val="Arial"/>
        <family val="2"/>
      </rPr>
      <t>2019 effective tax rate, unadjusted for sales tax.</t>
    </r>
    <r>
      <rPr>
        <b/>
        <vertAlign val="superscript"/>
        <sz val="12"/>
        <color indexed="8"/>
        <rFont val="Arial"/>
        <family val="2"/>
      </rPr>
      <t>23</t>
    </r>
    <r>
      <rPr>
        <sz val="12"/>
        <color indexed="8"/>
        <rFont val="Arial"/>
        <family val="2"/>
      </rPr>
      <t xml:space="preserve"> Tex. Tax Code § 26.04(c) Enter the rate from Line 24 or 25, as applicable, on the Sample Effective Tax Rate Worksheet.</t>
    </r>
  </si>
  <si>
    <r>
      <rPr>
        <b/>
        <sz val="12"/>
        <color indexed="8"/>
        <rFont val="Arial"/>
        <family val="2"/>
      </rPr>
      <t>2019 effective tax rate, adjusted for sales tax.</t>
    </r>
    <r>
      <rPr>
        <sz val="12"/>
        <color indexed="8"/>
        <rFont val="Arial"/>
        <family val="2"/>
      </rPr>
      <t xml:space="preserve">
</t>
    </r>
    <r>
      <rPr>
        <b/>
        <sz val="12"/>
        <color indexed="8"/>
        <rFont val="Arial"/>
        <family val="2"/>
      </rPr>
      <t>Taxing units that adopted the sales tax in November 2018 or in May 2019.</t>
    </r>
    <r>
      <rPr>
        <sz val="12"/>
        <color indexed="8"/>
        <rFont val="Arial"/>
        <family val="2"/>
      </rPr>
      <t xml:space="preserve"> Subtract Line 44 from Line 45. Skip to Line 47 if you adopted the additional sales tax before November 2018.</t>
    </r>
  </si>
  <si>
    <r>
      <rPr>
        <b/>
        <sz val="12"/>
        <color indexed="8"/>
        <rFont val="Arial"/>
        <family val="2"/>
      </rPr>
      <t>2019 rollback tax rate, unadjusted for sales tax.</t>
    </r>
    <r>
      <rPr>
        <vertAlign val="superscript"/>
        <sz val="12"/>
        <color indexed="8"/>
        <rFont val="Arial"/>
        <family val="2"/>
      </rPr>
      <t>24</t>
    </r>
    <r>
      <rPr>
        <sz val="12"/>
        <color indexed="8"/>
        <rFont val="Arial"/>
        <family val="2"/>
      </rPr>
      <t xml:space="preserve"> Tex. Tax Code § 26.04(c) Enter the rate from Line 39 or 40, as applicable, of the Sample Rollback Tax Rate Worksheet.</t>
    </r>
  </si>
  <si>
    <r>
      <rPr>
        <b/>
        <sz val="12"/>
        <color indexed="8"/>
        <rFont val="Arial"/>
        <family val="2"/>
      </rPr>
      <t>2019 rollback tax rate, adjusted for sales tax.</t>
    </r>
    <r>
      <rPr>
        <sz val="12"/>
        <color indexed="8"/>
        <rFont val="Arial"/>
        <family val="2"/>
      </rPr>
      <t xml:space="preserve"> Subtract Line 44 from Line 47.</t>
    </r>
  </si>
  <si>
    <t>SECTION 4: Additional Rollback Protection for Pollution Control</t>
  </si>
  <si>
    <t>A taxing unit may raise its rate for M&amp;O funds used to pay for a facility, device or method for the control of air, water or land pollution. This includes any land, structure, building, installation, excavation, machinery, equipment or device that is used, constructed, acquired or installed wholly or partly to meet or exceed pollution control requirements. The taxing unit’s expenses are those necessary to meet the requirements of a permit issued by the Texas Commission on Environmental Quality (TCEQ). The taxing unit must provide the tax assessor with a copy of the TCEQ letter of determination that states the portion of the cost of the installation for pollution control.
This section should only be completed by a taxing unit that uses M&amp;O funds to pay for a facility, device or method for the control of air, water or land pollution.</t>
  </si>
  <si>
    <r>
      <rPr>
        <b/>
        <sz val="12"/>
        <color indexed="8"/>
        <rFont val="Arial"/>
        <family val="2"/>
      </rPr>
      <t>Certified expenses from the Texas Commission on Environmental Quality (TCEQ).</t>
    </r>
    <r>
      <rPr>
        <sz val="12"/>
        <color indexed="8"/>
        <rFont val="Arial"/>
        <family val="2"/>
      </rPr>
      <t xml:space="preserve"> Enter the amount certified in the determination letter from TCEQ.</t>
    </r>
    <r>
      <rPr>
        <vertAlign val="superscript"/>
        <sz val="12"/>
        <color indexed="8"/>
        <rFont val="Arial"/>
        <family val="2"/>
      </rPr>
      <t>25 Tex. Tax Code § 26.045(d)</t>
    </r>
    <r>
      <rPr>
        <sz val="12"/>
        <color indexed="8"/>
        <rFont val="Arial"/>
        <family val="2"/>
      </rPr>
      <t xml:space="preserve"> The taxing unit shall provide its tax assessor-collector with a copy of the letter.</t>
    </r>
    <r>
      <rPr>
        <vertAlign val="superscript"/>
        <sz val="12"/>
        <color indexed="8"/>
        <rFont val="Arial"/>
        <family val="2"/>
      </rPr>
      <t>26 Tex. Tax Code § 26.045(i)</t>
    </r>
  </si>
  <si>
    <r>
      <rPr>
        <b/>
        <sz val="12"/>
        <color indexed="8"/>
        <rFont val="Arial"/>
        <family val="2"/>
      </rPr>
      <t>Additional rate for pollution control.</t>
    </r>
    <r>
      <rPr>
        <sz val="12"/>
        <color indexed="8"/>
        <rFont val="Arial"/>
        <family val="2"/>
      </rPr>
      <t xml:space="preserve"> Divide Line 49 by Line 50 and multiply by $100.</t>
    </r>
  </si>
  <si>
    <r>
      <rPr>
        <sz val="10"/>
        <color indexed="8"/>
        <rFont val="Times New Roman"/>
        <family val="1"/>
      </rPr>
      <t xml:space="preserve">2019 rollback tax rate, adjusted for pollution control. </t>
    </r>
    <r>
      <rPr>
        <sz val="12"/>
        <color indexed="8"/>
        <rFont val="Arial"/>
        <family val="2"/>
      </rPr>
      <t>Add Line 51 to one of the following lines (as applicable): Line 39, Line 40 (counties) or Line 48 (taxing units with the additional sales tax).</t>
    </r>
  </si>
  <si>
    <t>SECTION 5: Total Tax Rate</t>
  </si>
  <si>
    <t>Effective tax rate (Line 24; line 25 for counties; or line 46 if adjusted for sales tax)</t>
  </si>
  <si>
    <t>Rollback tax rate (Line 39; line 40 for counties; or line 48 if adjusted for sales tax)</t>
  </si>
  <si>
    <t>Rollback tax rate adjusted for pollution control (Line 52)</t>
  </si>
  <si>
    <t>SECTION 6: Taxing Unit Representative Name and Signature</t>
  </si>
  <si>
    <t>Enter the name of the person preparing the tax rate as authorized by the governing body of the taxing unit.</t>
  </si>
  <si>
    <t>Printed Name of Taxing Unit Representative</t>
  </si>
  <si>
    <t>Tax Unit Representative</t>
  </si>
  <si>
    <t>50-856      05-19/3</t>
  </si>
  <si>
    <r>
      <rPr>
        <sz val="10"/>
        <color indexed="8"/>
        <rFont val="Times New Roman"/>
        <family val="1"/>
      </rPr>
      <t xml:space="preserve">Form </t>
    </r>
    <r>
      <rPr>
        <b/>
        <sz val="11"/>
        <color indexed="9"/>
        <rFont val="Times New Roman"/>
        <family val="1"/>
      </rPr>
      <t>50-858</t>
    </r>
  </si>
  <si>
    <t>2019 Water District RollbackTax Rate Worksheet</t>
  </si>
  <si>
    <t>Water District's Address, City, State, Zip Code</t>
  </si>
  <si>
    <t>Water District's Website Address</t>
  </si>
  <si>
    <r>
      <rPr>
        <b/>
        <sz val="10"/>
        <rFont val="Arial"/>
        <family val="2"/>
      </rPr>
      <t>GENERAL INFORMATION:</t>
    </r>
    <r>
      <rPr>
        <sz val="10"/>
        <rFont val="Arial"/>
        <family val="2"/>
      </rPr>
      <t xml:space="preserve"> Water Code Section 49.001 defines a water district as any district or authority created by Texas Constitution, Article XVI,
Section 59 or Article III, Sections 52(b)(1) and (2), but does not include:
• any navigation district or port authority created under general or special law or any conservation and reclamation district created by Chapter 62, Acts
of the 52nd Legislature, 1951 (Article 8280-141, Vernon’s Texas Civil Statutes), or
• any conservation and reclamation district governed by Water Code Chapter 36 unless a special law creating the district or amending the law
creating the district states that Water Code Chapter 49 applies to that district.
Water Code Sections 49.107(g) and 49.108(f) provide that Tax Code Sections 26.04, 26.05 and 26.07 do not apply to taxing units created under Water
Code Section 49.001 that levy and collect taxes under Water Code Sections 49.107 and 49.108. Water districts must follow Water Code Section 49.236,
requiring a public hearing on a proposed tax rate and publishing a special hearing notice.
The Comptroller’s office provides this sample worksheet to assist water districts in determining their rollback tax rate. The information provided in this
worksheet is offered as technical assistance and not legal advice. Water districts should consult legal counsel for interpretations of law regarding tax rate
preparation and adoption.</t>
    </r>
  </si>
  <si>
    <t xml:space="preserve">SECTION 1: Rollback Tax Rate </t>
  </si>
  <si>
    <t>The rollback tax rate is the highest rate the water district may adopt without authorizing qualified voters to petition for a rollback election. The rollback rate
is the current year’s debt service and contract tax rates, plus the maintenance and operation (M&amp;O) rate that would impose no more than 1.08 times the
amount of M&amp;O tax imposed by the water district in the preceding year on the average appraised value of a residence homestead in the water district. The
average appraised value disregards any homestead exemption available only to people with disabilities or those age 65 or older.</t>
  </si>
  <si>
    <t>2018 average appraised value of residence homestead.</t>
  </si>
  <si>
    <r>
      <rPr>
        <b/>
        <sz val="12"/>
        <color indexed="8"/>
        <rFont val="Arial"/>
        <family val="2"/>
      </rPr>
      <t>2018 general exemptions available for the average homestead</t>
    </r>
    <r>
      <rPr>
        <sz val="12"/>
        <color indexed="8"/>
        <rFont val="Arial"/>
        <family val="2"/>
      </rPr>
      <t xml:space="preserve"> (excluding age 65 or older or disabled persons exemptions).</t>
    </r>
  </si>
  <si>
    <r>
      <rPr>
        <b/>
        <sz val="12"/>
        <color indexed="8"/>
        <rFont val="Arial"/>
        <family val="2"/>
      </rPr>
      <t xml:space="preserve">2018 average taxable value of residence homestead </t>
    </r>
    <r>
      <rPr>
        <sz val="12"/>
        <color indexed="8"/>
        <rFont val="Arial"/>
        <family val="2"/>
      </rPr>
      <t>(Line 1 minus Line 2).</t>
    </r>
  </si>
  <si>
    <r>
      <rPr>
        <b/>
        <sz val="12"/>
        <color indexed="8"/>
        <rFont val="Arial"/>
        <family val="2"/>
      </rPr>
      <t>2018 adopted M&amp;O tax rate</t>
    </r>
    <r>
      <rPr>
        <sz val="12"/>
        <color indexed="8"/>
        <rFont val="Arial"/>
        <family val="2"/>
      </rPr>
      <t xml:space="preserve"> (per $100 of value).</t>
    </r>
  </si>
  <si>
    <r>
      <rPr>
        <b/>
        <sz val="12"/>
        <color indexed="8"/>
        <rFont val="Arial"/>
        <family val="2"/>
      </rPr>
      <t>2018 M&amp;O tax on average residence homestead</t>
    </r>
    <r>
      <rPr>
        <sz val="12"/>
        <color indexed="8"/>
        <rFont val="Arial"/>
        <family val="2"/>
      </rPr>
      <t xml:space="preserve"> (Multiply Line 3 by Line 4, divide by $100).
</t>
    </r>
  </si>
  <si>
    <r>
      <rPr>
        <b/>
        <sz val="12"/>
        <color indexed="8"/>
        <rFont val="Arial"/>
        <family val="2"/>
      </rPr>
      <t>Highest M&amp;O tax on average residence homestead with increase</t>
    </r>
    <r>
      <rPr>
        <sz val="12"/>
        <color indexed="8"/>
        <rFont val="Arial"/>
        <family val="2"/>
      </rPr>
      <t xml:space="preserve"> (Multiply Line 5 by 1.08).</t>
    </r>
  </si>
  <si>
    <t>2019 average appraised value of residence homestead.</t>
  </si>
  <si>
    <r>
      <rPr>
        <sz val="10"/>
        <color indexed="8"/>
        <rFont val="Times New Roman"/>
        <family val="1"/>
      </rPr>
      <t xml:space="preserve">2019 general exemptions available for the average homestead </t>
    </r>
    <r>
      <rPr>
        <sz val="12"/>
        <color indexed="8"/>
        <rFont val="Arial"/>
        <family val="2"/>
      </rPr>
      <t>(Excluding age 65 or older or disabled persons exemptions).</t>
    </r>
  </si>
  <si>
    <r>
      <rPr>
        <sz val="10"/>
        <color indexed="8"/>
        <rFont val="Times New Roman"/>
        <family val="1"/>
      </rPr>
      <t xml:space="preserve">2019 average taxable value of residence homestead </t>
    </r>
    <r>
      <rPr>
        <sz val="12"/>
        <color indexed="8"/>
        <rFont val="Arial"/>
        <family val="2"/>
      </rPr>
      <t>(Line 7 minus Line 8).</t>
    </r>
  </si>
  <si>
    <r>
      <rPr>
        <sz val="10"/>
        <color indexed="8"/>
        <rFont val="Times New Roman"/>
        <family val="1"/>
      </rPr>
      <t xml:space="preserve">Highest 2019 M&amp;O Tax Rate </t>
    </r>
    <r>
      <rPr>
        <sz val="12"/>
        <color indexed="8"/>
        <rFont val="Arial"/>
        <family val="2"/>
      </rPr>
      <t>(Line 6 divided by Line 9, multiply by $100)</t>
    </r>
    <r>
      <rPr>
        <b/>
        <sz val="12"/>
        <color indexed="8"/>
        <rFont val="Arial"/>
        <family val="2"/>
      </rPr>
      <t xml:space="preserve">
</t>
    </r>
  </si>
  <si>
    <t>2019 Debt Tax Rate.</t>
  </si>
  <si>
    <t>2019 Contract Tax Rate.</t>
  </si>
  <si>
    <r>
      <rPr>
        <sz val="10"/>
        <color indexed="8"/>
        <rFont val="Times New Roman"/>
        <family val="1"/>
      </rPr>
      <t xml:space="preserve">2019 Rollback Tax Rate (add Lines 10, 11 and 12).
</t>
    </r>
    <r>
      <rPr>
        <sz val="12"/>
        <color indexed="8"/>
        <rFont val="Arial"/>
        <family val="2"/>
      </rPr>
      <t>This is the highest rate that the water district may adopt without authorizing voters to petition for a rollback election.</t>
    </r>
  </si>
  <si>
    <t>The Property Tax Assistance Division at the Texas Comptroller of Public Accounts provides property tax</t>
  </si>
  <si>
    <t>For more information, visit our website:</t>
  </si>
  <si>
    <t>information and resources for taxpayers, local taxing entities, appraisal districts and appraisal review boards.</t>
  </si>
  <si>
    <t xml:space="preserve">comptroller.texas.gov/taxes/property-tax
</t>
  </si>
  <si>
    <t xml:space="preserve">Page 1 • 50-858• 06-19/3
</t>
  </si>
  <si>
    <t xml:space="preserve">SECTION 2: Taxing Unit Representative Name and Signature  </t>
  </si>
  <si>
    <t>Enter the name of the person preparing the rollback tax rate as authorized by the governing body of the water district.</t>
  </si>
  <si>
    <t>Printed Name of Water District Representative</t>
  </si>
  <si>
    <t>Water District Representative</t>
  </si>
  <si>
    <t>Page  2</t>
  </si>
  <si>
    <t xml:space="preserve">50-858• 06-19/3
</t>
  </si>
  <si>
    <t>Property Tax Form 50-212</t>
  </si>
  <si>
    <t>NOTICE OF EFFECTIVE TAX RATE</t>
  </si>
  <si>
    <t>Property Tax Rates in</t>
  </si>
  <si>
    <t>(insert year)</t>
  </si>
  <si>
    <t>(insert taxing unit name)</t>
  </si>
  <si>
    <t>This notice concerns</t>
  </si>
  <si>
    <t>property tax rates for</t>
  </si>
  <si>
    <t>It presents information about three tax rates. Last year’s tax rate is the actual rate the taxing unit used to determine property taxes last</t>
  </si>
  <si>
    <t>year. This year’s effective tax rate would impose the same total taxes as last year if you compare properties taxed in both years.</t>
  </si>
  <si>
    <t>This year’s rollback tax rate is the highest tax rate the taxing unit can set before taxpayers can start tax rollback procedures. In each</t>
  </si>
  <si>
    <t>case these rates are found by dividing the total amount of taxes by the tax base (the total value of taxable property) with adjustments</t>
  </si>
  <si>
    <t>as required by state law. The rates are given per $100 of property value.</t>
  </si>
  <si>
    <t>Last year’s tax rate:</t>
  </si>
  <si>
    <t>Last year’s operating taxes . . . . . . . . . . . . . . . . . . . . . . . . . . . . . . . . . . . . . . .</t>
  </si>
  <si>
    <t>Last year’s debt taxes . . . . . . . . . . . . . . . . . . . . . . . . . . . . . . . . . . . . . . . . . . .</t>
  </si>
  <si>
    <t>Last year’s total taxes . . . . . . . . . . . . . . . . . . . . . . . . . . . . . . . . . . . . . . . . . . .</t>
  </si>
  <si>
    <t>Last year’s tax base . . . . . . . . . . . . . . . . . . . . . . . . . . . . . . . . . . . . . . . . . . . .</t>
  </si>
  <si>
    <t>Last year’s total tax rate . . . . . . . . . . . . . . . . . . . . . . . . . . . . . . . . . . . . . . . . .</t>
  </si>
  <si>
    <t>/$100</t>
  </si>
  <si>
    <t>This year’s effective tax rate:</t>
  </si>
  <si>
    <t>Last year’s adjusted taxes (after subtracting taxes on lost property) . . .</t>
  </si>
  <si>
    <t>÷</t>
  </si>
  <si>
    <t>This year’s adjusted tax base (after subtracting value of new property) . .</t>
  </si>
  <si>
    <t>=</t>
  </si>
  <si>
    <t>This year’s effective tax rate</t>
  </si>
  <si>
    <t>(Maximum rate unless taxing unit publishes notices and holds hearings.)</t>
  </si>
  <si>
    <t>In the first year a hospital district collects the additional sales tax to reduce property taxes, it must insert the following</t>
  </si>
  <si>
    <t>lines unless its first adjustment was made last year:</t>
  </si>
  <si>
    <t>-</t>
  </si>
  <si>
    <t>Sales tax adjustment rate . . . . . . . . . . . . . . . . . . . . . . . . . . . . . . . . . . . . . . . .</t>
  </si>
  <si>
    <t>$</t>
  </si>
  <si>
    <t>Effective tax rate . . . . . . . . . . . . . . . . . . . . . . . . . . . . . . . . . . . . . . . . . . . . . . .</t>
  </si>
  <si>
    <t>This year’s rollback tax rate:</t>
  </si>
  <si>
    <t>Last year’s adjusted operating taxes</t>
  </si>
  <si>
    <t>(after subtracting taxes on lost property and adjusting for any</t>
  </si>
  <si>
    <t>transferred function, tax increment financing, state criminal justice</t>
  </si>
  <si>
    <t>mandate, and/or enhanced indigent health care expenditures). . . . . . . . . . .</t>
  </si>
  <si>
    <t>/</t>
  </si>
  <si>
    <t>This year’s adjusted tax base . . . . . . . . . . . . . . . . . . . . . . . . . . . . . . . . . . . . .</t>
  </si>
  <si>
    <t>This year’s effective operating rate . . . . . . . . . . . . . . . . . . . . . . . . . . . . . . . . .</t>
  </si>
  <si>
    <t>X</t>
  </si>
  <si>
    <t>1.08 = this year’s maximum operating rate . . . . . . . . . . . . . . . . . . . . . . . . . . .</t>
  </si>
  <si>
    <t>+</t>
  </si>
  <si>
    <t>This year’s debt rate . . . . . . . . . . . . . . . . . . . . . . . . . . . . . . . . . . . . . . . . . . . .</t>
  </si>
  <si>
    <t>This year’s total rollback rate . . . . . . . . . . . . . . . . . . . . . . . . . . . . . . . . . . . . .</t>
  </si>
  <si>
    <t>A hospital district that collects the additional sales tax to reduce property taxes, including one that collects the tax for</t>
  </si>
  <si>
    <t>the first time this year, must insert the following lines:</t>
  </si>
  <si>
    <t>Rollback tax rate . . . . . . . . . . . . . . . . . . . . . . . . . . . . . . . . . . . . . . . . . . . . . . .</t>
  </si>
  <si>
    <t>For a taxing unit with additional rollback rate for pollution control, insert the following lines:</t>
  </si>
  <si>
    <t>Additional rollback rate for pollution control. . . . . . . . . . . . . . . . . . . . . . . . .</t>
  </si>
  <si>
    <t>Rollback tax rate. . . . . . . . . . . . . . . . . . . . . . . . . . . . . . . . . . . . . . . . . . . . . . .</t>
  </si>
  <si>
    <t>comptroller.texas.gov/taxinfo/proptax</t>
  </si>
  <si>
    <t>Page 1 • 50-212 • 04-16/14</t>
  </si>
  <si>
    <t>STATEMENT OF INCREASE/DECREASE</t>
  </si>
  <si>
    <t>If</t>
  </si>
  <si>
    <t>adopts a</t>
  </si>
  <si>
    <t>tax rate equal to the effective tax rate of</t>
  </si>
  <si>
    <t>per</t>
  </si>
  <si>
    <t>(name of taxing unit)</t>
  </si>
  <si>
    <t>(current year)</t>
  </si>
  <si>
    <t>(unit’s effective tax rate)</t>
  </si>
  <si>
    <t>$100 of value, taxes would</t>
  </si>
  <si>
    <t>compared to</t>
  </si>
  <si>
    <t xml:space="preserve">taxes by </t>
  </si>
  <si>
    <t>(increase or decrease)</t>
  </si>
  <si>
    <t>(previous year)</t>
  </si>
  <si>
    <t>(amount of increase or decrease)</t>
  </si>
  <si>
    <t>Schedule A – Unencumbered Fund Balances</t>
  </si>
  <si>
    <t>The following estimated balances will be left in the taxing unit’s property tax accounts at the end of the fiscal year. These balances are not</t>
  </si>
  <si>
    <t>encumbered by a corresponding debt obligation.</t>
  </si>
  <si>
    <t>Type of Property Tax Fund</t>
  </si>
  <si>
    <t>Balance</t>
  </si>
  <si>
    <t>Schedule B – Current Year Debt Service</t>
  </si>
  <si>
    <t>The taxing unit plans to pay the following amounts for long-term debts that are secured by property taxes. These amounts will be paid from</t>
  </si>
  <si>
    <t>property tax revenues (or additional sales tax revenues, if applicable).</t>
  </si>
  <si>
    <t>Description of Debt</t>
  </si>
  <si>
    <t>Principal or
Contract Payment
To Be Paid From
Property Taxes</t>
  </si>
  <si>
    <t>Interest
To Be Paid From
Property Taxes</t>
  </si>
  <si>
    <t>Other Amounts
To Be Paid</t>
  </si>
  <si>
    <t>Total
Payment</t>
  </si>
  <si>
    <t>Total required for</t>
  </si>
  <si>
    <t>debt service. . . . . . . . . . . . . . . . . . . . . . . . . . . .</t>
  </si>
  <si>
    <t xml:space="preserve">Amount (if any) paid from funds listed in Schedule A. . . . . . . . . . . . . . . . . . . . . . . . . . . . </t>
  </si>
  <si>
    <t>Amount (if any) paid from other resources. . . . . . . . . . . . . . . . . . . . . . . . . . . . . . . . . . . . . .</t>
  </si>
  <si>
    <t>Excess collections last year. . . . . . . . . . . . . . . . . . . . . . . . . . . . . . . . . . . . . . . . . . . . . . . . . . .</t>
  </si>
  <si>
    <t>Total to be paid from taxes in</t>
  </si>
  <si>
    <t>. . . . . . . . . . . . . . . . . . . . . . . . . . . .</t>
  </si>
  <si>
    <t>Amount added in anticipation that the taxing unit will collect</t>
  </si>
  <si>
    <t>only</t>
  </si>
  <si>
    <t>% of its taxes in</t>
  </si>
  <si>
    <t>Total Debt Levy . . . . . . . . . . . . . . . . . . . . . . . . . . . . . . . . . . . . . . . . . . . . . . . . . . . . . . . . . . . . .</t>
  </si>
  <si>
    <t>Schedule C – Expected Revenue from Additional Sales Tax</t>
  </si>
  <si>
    <t xml:space="preserve">(For hospital districts with additional sales tax to reduce property taxes)  In calculating its effective and  rollback tax rates, the taxing </t>
  </si>
  <si>
    <t xml:space="preserve"> unit estimated that it will receive</t>
  </si>
  <si>
    <t>in additional sales and use tax revenues.</t>
  </si>
  <si>
    <t>Schedule D – Transfer of Department, Function or Activity</t>
  </si>
  <si>
    <t>The</t>
  </si>
  <si>
    <t>spent $</t>
  </si>
  <si>
    <t>from</t>
  </si>
  <si>
    <t>to</t>
  </si>
  <si>
    <t>(name of taxing unit discontinuing the function)</t>
  </si>
  <si>
    <t>(amount spent in the preceding 12 months before the rate calculations)</t>
  </si>
  <si>
    <t>(beginning date)</t>
  </si>
  <si>
    <t>on the</t>
  </si>
  <si>
    <t>.  The</t>
  </si>
  <si>
    <t>(ending date)</t>
  </si>
  <si>
    <t>(name of discontinuing function)</t>
  </si>
  <si>
    <t>(name of taxing unit receiving the function)</t>
  </si>
  <si>
    <t>operates this function in all or a majority of the</t>
  </si>
  <si>
    <t>.</t>
  </si>
  <si>
    <t>[Second Year of Transfer: Modify schedule to show comparison of amount this year and preceding year by taxing unit receiving the function.]</t>
  </si>
  <si>
    <t>For more information, visit our website: comptroller.texas.gov/taxinfo/proptax</t>
  </si>
  <si>
    <t>Page 2 • 50-212 • 04-16/14</t>
  </si>
  <si>
    <t>STATEMENT OF INCREASE/DECREASE (continued)</t>
  </si>
  <si>
    <t>Schedule E – Enhanced Indigent Health Care Expenditures</t>
  </si>
  <si>
    <t>(amount )</t>
  </si>
  <si>
    <t>on enhanced indigent health care at the increased minimum eligibility standards, less the amount of state assistance.</t>
  </si>
  <si>
    <t>For the current tax year, the amount of increase above last year’s enhanced indigent health care expenditures is</t>
  </si>
  <si>
    <t>(amount of increase)</t>
  </si>
  <si>
    <t>This notice contains a summary of actual effective and rollback tax rates’ calculations.</t>
  </si>
  <si>
    <t>You can inspect a copy of the full calculations at:</t>
  </si>
  <si>
    <t>Insert address</t>
  </si>
  <si>
    <t>Name of person</t>
  </si>
  <si>
    <t>preparing this notice</t>
  </si>
  <si>
    <t>Page 3 • 50-212 • 04-16/14</t>
  </si>
  <si>
    <t>Property Tax Form 50-197</t>
  </si>
  <si>
    <t>NOTICE OF PUBLIC HEARING ON TAX INCREASE</t>
  </si>
  <si>
    <t xml:space="preserve">will hold two public hearings on a proposal to increase total tax </t>
  </si>
  <si>
    <t>revenues from properties on the tax roll in the preceding tax year by</t>
  </si>
  <si>
    <t>percent</t>
  </si>
  <si>
    <t xml:space="preserve">(percentage by which proposed tax rate exceeds lower of rollback tax rate or effective tax calculated </t>
  </si>
  <si>
    <t xml:space="preserve">under Tax Code, Chapter 26).  Your individual taxes may increase at a greater or lesser rate, or even </t>
  </si>
  <si>
    <t>decrease, depending on the change in the taxable value of your property in relation to the change</t>
  </si>
  <si>
    <t>in taxable value of all other property and the tax rate that is adopted.</t>
  </si>
  <si>
    <t>The first public hearing will be held on</t>
  </si>
  <si>
    <t>at</t>
  </si>
  <si>
    <t>The second public hearing will be held on</t>
  </si>
  <si>
    <t>The members of the governing body voted on the proposal to consider the tax increase as follows:</t>
  </si>
  <si>
    <t>FOR:</t>
  </si>
  <si>
    <t>AGAINST:</t>
  </si>
  <si>
    <t>PRESENT and not voting:</t>
  </si>
  <si>
    <t>ABSENT:</t>
  </si>
  <si>
    <t>The average taxable value of a residence homestead in</t>
  </si>
  <si>
    <t>last year was</t>
  </si>
  <si>
    <t>Based on last year’s tax rate of :</t>
  </si>
  <si>
    <t xml:space="preserve">per $100 of taxable value, the amount of taxes imposed last year on the average home was </t>
  </si>
  <si>
    <t>this year is</t>
  </si>
  <si>
    <t>If the governing body adopts the effective tax rate for this year of</t>
  </si>
  <si>
    <t>per $100 of taxable value, the amount of taxes imposed this year on the average home would be</t>
  </si>
  <si>
    <t>If the governing body adopts the proposed tax rate of</t>
  </si>
  <si>
    <t>per $100 of taxable value,</t>
  </si>
  <si>
    <t>the amount of taxes imposed this year on the average home would be</t>
  </si>
  <si>
    <t>Members of the public are encouraged to attend the hearings and express their views.</t>
  </si>
  <si>
    <t>Special Provision*</t>
  </si>
  <si>
    <t>Enhanced Indigent Health Care Expenditures:</t>
  </si>
  <si>
    <t>Spent $</t>
  </si>
  <si>
    <t>on enhanced</t>
  </si>
  <si>
    <t>indigent health care at the increased minimum eligibility standards, less the amount of state assistance.</t>
  </si>
  <si>
    <t>* Print only if applicable.</t>
  </si>
  <si>
    <t>The Property Tax Assistance Division at the Texas Comptroller of Public Accounts provides property tax information and</t>
  </si>
  <si>
    <t>resources for taxpayers, local taxing entities, appraisal districts and appraisal review boards.</t>
  </si>
  <si>
    <t>comptroller.texas.gov/taxes/propperty-tax</t>
  </si>
  <si>
    <t>50-197 • 03-17/19</t>
  </si>
  <si>
    <t>Property Tax Form 50-198</t>
  </si>
  <si>
    <t>NOTICE OF TAX REVENUE INCREASE</t>
  </si>
  <si>
    <t>conducted public hearings on</t>
  </si>
  <si>
    <t>and</t>
  </si>
  <si>
    <t>on a proposal to</t>
  </si>
  <si>
    <t>(date of first hearing)</t>
  </si>
  <si>
    <t>(date of second hearing)</t>
  </si>
  <si>
    <t>increase the total tax revenues of the</t>
  </si>
  <si>
    <t>from properties</t>
  </si>
  <si>
    <t>on the tax roll in the preceding year by</t>
  </si>
  <si>
    <t>percent.</t>
  </si>
  <si>
    <t>(percentage by which proposed tax rate exceeds lower of</t>
  </si>
  <si>
    <t>rollback rate or effective tax rate calculated under this chapter)</t>
  </si>
  <si>
    <t>The total tax revenue proposed to be raised last year at last year’s tax rate of</t>
  </si>
  <si>
    <t>(insert tax rate for the preceding year)</t>
  </si>
  <si>
    <t>for each $100 of taxable value was</t>
  </si>
  <si>
    <t>(insert total amount of taxes imposed</t>
  </si>
  <si>
    <t>in the preceding year)</t>
  </si>
  <si>
    <t>The total tax revenue proposed to be raised this year at the proposed tax rate of</t>
  </si>
  <si>
    <t>(insert proposed tax rate)</t>
  </si>
  <si>
    <t>for each $100 of taxable value, excluding tax revenue to be raised from new property added to the tax roll this</t>
  </si>
  <si>
    <t>year, is</t>
  </si>
  <si>
    <t>(insert amount computed by multiplying proposed tax rate by the difference between current</t>
  </si>
  <si>
    <t>total value and new property value.)</t>
  </si>
  <si>
    <t>for each $100 of taxable value, including tax revenue to be raised from new property added to the tax roll this</t>
  </si>
  <si>
    <t>(insert amount computed by multiplying proposed tax rate</t>
  </si>
  <si>
    <t>by current total value.)</t>
  </si>
  <si>
    <t>is scheduled to vote on the</t>
  </si>
  <si>
    <t>(governing body of the taxing unit)</t>
  </si>
  <si>
    <t>tax rate that will result in that tax increase at a public meeting to be held on</t>
  </si>
  <si>
    <t>(date of meeting)</t>
  </si>
  <si>
    <t xml:space="preserve">at </t>
  </si>
  <si>
    <t>(location of meeting including mailing address)</t>
  </si>
  <si>
    <t>(time of meeting)</t>
  </si>
  <si>
    <t>proposes to use the increase in the total tax revenue for the purpose of</t>
  </si>
  <si>
    <t>(description of purpose of increase)</t>
  </si>
  <si>
    <t>comptroller.texas.gov/taxes/property-tax</t>
  </si>
  <si>
    <t>50-198 • 03-17/11</t>
  </si>
  <si>
    <t>Property Tax Form 50-280 (Rev. 4 -16/3)</t>
  </si>
  <si>
    <t>NOTICE OF PUBLIC MEETING TO DISCUSS</t>
  </si>
  <si>
    <t>BUDGET AND PROPOSED TAX RATE</t>
  </si>
  <si>
    <t>will hold a public</t>
  </si>
  <si>
    <t>(name of school district)</t>
  </si>
  <si>
    <t>meeting at</t>
  </si>
  <si>
    <t>(time, date, year)</t>
  </si>
  <si>
    <t>in</t>
  </si>
  <si>
    <t>(name of room, building, physical location)</t>
  </si>
  <si>
    <t>(city, state)</t>
  </si>
  <si>
    <t>The purpose of this meeting is to discuss the school district’s budget that will determine the tax rate</t>
  </si>
  <si>
    <t>that will be adopted.  Public participation in the discussion is invited.</t>
  </si>
  <si>
    <t>The tax rate that is ultimately adopted at this meeting or at a separate meeting at a later date may not exceed the</t>
  </si>
  <si>
    <t>proposed rate shown below unless the district publishes a revised notice containing the same information and com-</t>
  </si>
  <si>
    <t>parisons set out below and holds another public meeting to discuss the revised notice.</t>
  </si>
  <si>
    <t xml:space="preserve">Maintenance Tax               </t>
  </si>
  <si>
    <t>/$100     (Proposed rate for maintenance and operations)</t>
  </si>
  <si>
    <t>School Debt Service Tax   Approved by Local Voters $</t>
  </si>
  <si>
    <t>Approved by Local Voters</t>
  </si>
  <si>
    <t>/$100     (proposed rate to pay bonded indebtedness)</t>
  </si>
  <si>
    <t>Comparison of Proposed Budget with Last Year’s Budget</t>
  </si>
  <si>
    <t>The applicable percentage increase or decrease (or difference) in the amount budgeted in the preceding</t>
  </si>
  <si>
    <t>fiscal year and the amount budgeted for the fiscal year that begins during the current tax year is indicated</t>
  </si>
  <si>
    <t>for each of the following expenditure categories:</t>
  </si>
  <si>
    <t>Maintenance and operations</t>
  </si>
  <si>
    <t>%  increase     or</t>
  </si>
  <si>
    <t>%  (decrease)</t>
  </si>
  <si>
    <t>Debt service</t>
  </si>
  <si>
    <t>Total expenditures</t>
  </si>
  <si>
    <t>Total Appraised Value and Total Taxable Value</t>
  </si>
  <si>
    <t>(as calculated under Section 26.04, Tax Code)</t>
  </si>
  <si>
    <t>Preceding Tax Year</t>
  </si>
  <si>
    <t>Current Tax Year*</t>
  </si>
  <si>
    <t xml:space="preserve">Total appraised value* of all property                      </t>
  </si>
  <si>
    <t xml:space="preserve">Total appraised value*  of new property**           </t>
  </si>
  <si>
    <t xml:space="preserve">Total taxable value*** of all property                     </t>
  </si>
  <si>
    <t xml:space="preserve">Total taxable value*** of new property**             </t>
  </si>
  <si>
    <t>* “Appraised value” is the amount shown on the appraisal roll and defined by Tax Code Section 1.04(8).</t>
  </si>
  <si>
    <t>** “New property” is defined by Tax Code Section 26.012(17).</t>
  </si>
  <si>
    <t>*** “Taxable value” is defined by Tax Code Section 1.04(10).</t>
  </si>
  <si>
    <t>Bonded Indebtedness</t>
  </si>
  <si>
    <t>Total amount of outstanding and unpaid bonded indebtedness*</t>
  </si>
  <si>
    <t>* Outstanding principal.</t>
  </si>
  <si>
    <t>Comparison of Proposed Rates with Last Year’s Rates</t>
  </si>
  <si>
    <t>Maintenance &amp; Operations</t>
  </si>
  <si>
    <t>Interest &amp; Sinking Fund*</t>
  </si>
  <si>
    <t>Total</t>
  </si>
  <si>
    <t>Local Revenue  Per Student</t>
  </si>
  <si>
    <t>State Revenue Per Student</t>
  </si>
  <si>
    <t>Last Year’s Rate</t>
  </si>
  <si>
    <t>*</t>
  </si>
  <si>
    <t>Rate to Maintain Same Level of Maintenance &amp; Operations Revenue &amp; Pay Debt Service</t>
  </si>
  <si>
    <t>Proposed Rate</t>
  </si>
  <si>
    <t>* The Interest &amp; Sinking Fund tax revenue is used to pay for bonded indebtedness on construction, equipment, or both.</t>
  </si>
  <si>
    <t xml:space="preserve">   The bonds, and the tax rate necessary to pay those bonds, were approved by the voters of this district.</t>
  </si>
  <si>
    <t>Comparison of Proposed Levy with Last Year’s Levy on Average Residence</t>
  </si>
  <si>
    <t>Last Year</t>
  </si>
  <si>
    <t>This Year</t>
  </si>
  <si>
    <t>Average Market Value of Residences</t>
  </si>
  <si>
    <t>Average Taxable Value of Residences</t>
  </si>
  <si>
    <t>Last Year’s Rate Versus Proposed Rate per $100 Value</t>
  </si>
  <si>
    <t>Taxes Due on Average Residence</t>
  </si>
  <si>
    <t>Increase (Decrease) in Taxes</t>
  </si>
  <si>
    <t>Under state law, the dollar amount of school taxes imposed on the residence homestead of a person 65</t>
  </si>
  <si>
    <t>years of age or older or of the surviving spouse of such a person, if the surviving spouse was 55 years of</t>
  </si>
  <si>
    <t>age or older when the person died, may not be increased above the amount paid in the first year after the</t>
  </si>
  <si>
    <t>person turned 65, regardless of changes in tax rate or property value.</t>
  </si>
  <si>
    <t>Notice of Rollback Rate: The highest tax rate the district can adopt before requiring voter approval at</t>
  </si>
  <si>
    <t>an election is</t>
  </si>
  <si>
    <t>(school rollback rate)</t>
  </si>
  <si>
    <t>This election will be automatically held if the district adopts a rate in excess of the rollback rate of</t>
  </si>
  <si>
    <t>Fund Balances</t>
  </si>
  <si>
    <t>The following estimated balances will remain at the end of the current fiscal year and are not encumbered with or by</t>
  </si>
  <si>
    <t>a corresponding debt obligation, less estimated funds necessary for operating the district before receipt of the first</t>
  </si>
  <si>
    <t>state aid payment:</t>
  </si>
  <si>
    <t>Maintenance and Operations Fund Balance(s)</t>
  </si>
  <si>
    <t>Interest &amp; Sinking Fund Balance(s)</t>
  </si>
  <si>
    <t>Page 2 • 50-280 • Rev. 4-16/3 (Back)</t>
  </si>
  <si>
    <t>Property Tax Form 50-304</t>
  </si>
  <si>
    <t>WATER DISTRICT</t>
  </si>
  <si>
    <t>NOTICE OF PUBLIC HEARING ON TAX RATE</t>
  </si>
  <si>
    <t>will hold a public hearing on a proposed</t>
  </si>
  <si>
    <t>tax rate for the tax year</t>
  </si>
  <si>
    <t>on</t>
  </si>
  <si>
    <t>.  Your</t>
  </si>
  <si>
    <t>individual taxes may increase or decrease, depending on the change in the taxable value</t>
  </si>
  <si>
    <t>of your property in relation to the change in taxable value of all other property and the</t>
  </si>
  <si>
    <t>tax rate that is adopted.</t>
  </si>
  <si>
    <t>FOR the proposal:</t>
  </si>
  <si>
    <t>AGAINST the proposal:</t>
  </si>
  <si>
    <t>The following table compares taxes on an average residence homestead in this taxing unit last year to</t>
  </si>
  <si>
    <t>taxes proposed on the average residence homestead this year.</t>
  </si>
  <si>
    <t>Total tax rate (per $100 of value)</t>
  </si>
  <si>
    <t>Adopted</t>
  </si>
  <si>
    <t>Proposed</t>
  </si>
  <si>
    <t>Difference in rates per $100 of value</t>
  </si>
  <si>
    <t>Percentage increase/decrease in rates(+/-)</t>
  </si>
  <si>
    <t>%</t>
  </si>
  <si>
    <t>Average appraised residence homestead value</t>
  </si>
  <si>
    <t>General homestead exemptions available</t>
  </si>
  <si>
    <t>(excluding 65 years of age or older or</t>
  </si>
  <si>
    <t>disabled person’s exemptions)</t>
  </si>
  <si>
    <t>Average residence homestead taxable value</t>
  </si>
  <si>
    <t>Tax on average residence homestead</t>
  </si>
  <si>
    <t>Annual increase/decrease in taxes if</t>
  </si>
  <si>
    <t>proposed tax rate is adopted (+/-)</t>
  </si>
  <si>
    <t>and percentage of increase (+/-)</t>
  </si>
  <si>
    <t>NOTICE OF TAXPAYERS’ RIGHT TO ROLLBACK ELECTION</t>
  </si>
  <si>
    <t>If taxes on the average residence homestead increase by more than eight percent, the qualified voters of</t>
  </si>
  <si>
    <t>the water district by petition may require that an election be held to determine whether to reduce the opera-</t>
  </si>
  <si>
    <t>tion and maintenance tax rate to the rollback tax rate under Section 49.236(d), Water Code.</t>
  </si>
  <si>
    <t>Include the following statement if the water district proposes to adopt a combined tax rate that would autho-</t>
  </si>
  <si>
    <t>rize the qualified voters of the district to require a rollback election (the proposed tax rate exceeds the roll-</t>
  </si>
  <si>
    <t>back tax rate).</t>
  </si>
  <si>
    <t>proposes to use tax increase for the purpose of</t>
  </si>
  <si>
    <t>50-304 • 04-17/5</t>
  </si>
  <si>
    <t>Property Tax Form 50-757</t>
  </si>
  <si>
    <t>SMALL TAXING UNIT NOTICE</t>
  </si>
  <si>
    <t>will hold a meeting at</t>
  </si>
  <si>
    <t>to consider adopting a proposed tax rate for tax year</t>
  </si>
  <si>
    <t>.  The proposed tax rate is</t>
  </si>
  <si>
    <t>per $100 of value.</t>
  </si>
  <si>
    <t>(*Include this statement if the proposed tax rate exceeds the taxing unit’s effective tax rate calculated</t>
  </si>
  <si>
    <t>under Tax Code Section 26.04.)</t>
  </si>
  <si>
    <t>The proposed tax rate would increase total taxes in</t>
  </si>
  <si>
    <t>by</t>
  </si>
  <si>
    <t>%.*</t>
  </si>
  <si>
    <t>50-757 • 04-17/7</t>
  </si>
  <si>
    <t>Property Tax 50-777</t>
  </si>
  <si>
    <t>NOTICE OF PUBLIC MEETING</t>
  </si>
  <si>
    <t>TO DISCUSS PROPOSED TAX RATE</t>
  </si>
  <si>
    <t>will hold a public meeting at</t>
  </si>
  <si>
    <t xml:space="preserve">The purpose of this meeting is to discuss the school district’s tax rate that will be adopted.  </t>
  </si>
  <si>
    <t>Public participation in the discussion is invited.</t>
  </si>
  <si>
    <t>The school district has elected to adopt a tax rate before receiving the certified appraisal roll from the chief</t>
  </si>
  <si>
    <t>appraiser(s) of the appraisal district(s) and before adopting a budget. In accordance with Texas Tax Code,</t>
  </si>
  <si>
    <t>Section 26.05(g), the chief appraiser(s) of the appraisal district(s) in which the school district participates</t>
  </si>
  <si>
    <t>has (have) certified to the assessor for the school district an estimate of the taxable value of property in the</t>
  </si>
  <si>
    <t>school district as provided by the Texas Tax Code, Section 26.01(e). In accordance with Education</t>
  </si>
  <si>
    <t>Code, Section 44.004(j), following adoption of the tax rate, the school district will publish notice and hold</t>
  </si>
  <si>
    <t>another public meeting before the school district adopts a budget.</t>
  </si>
  <si>
    <t>Maintenance Tax               $</t>
  </si>
  <si>
    <t>/$100     (Proposed rate to pay bonded indebtedness)</t>
  </si>
  <si>
    <t xml:space="preserve">Total appraised value** of all property                      </t>
  </si>
  <si>
    <t xml:space="preserve">Total appraised value**  of new property***           </t>
  </si>
  <si>
    <t xml:space="preserve">Total taxable value****  of all property                     </t>
  </si>
  <si>
    <t xml:space="preserve">Total taxable value**** of new property***             </t>
  </si>
  <si>
    <t>* All values identified are based on estimate(s) of taxable value received pursuant to Tax Code Section 26.01(e).</t>
  </si>
  <si>
    <t>** “Appraised value” is the amount shown on the appraisal roll and defined by Tax Code Section 1.04(8).</t>
  </si>
  <si>
    <t>*** “New property” is defined by Tax Code Section 26.012(17).</t>
  </si>
  <si>
    <t>**** “Taxable value” is defined by Tax Code Section 1.04(10).</t>
  </si>
  <si>
    <t>Page 1 •50-777 • 03-18/5</t>
  </si>
  <si>
    <t xml:space="preserve">Bonded Indebtedness    </t>
  </si>
  <si>
    <t>(the school district rollback rate determined under Section 26.08, Tax Code)</t>
  </si>
  <si>
    <t>(the school district rollback rate)</t>
  </si>
  <si>
    <t>Page 2 • 50-777 • 03-18/5</t>
  </si>
  <si>
    <t>Property Tax Form 50-786</t>
  </si>
  <si>
    <t>TO DISCUSS BUDGET</t>
  </si>
  <si>
    <t>The purpose of this meeting is to discuss the school district’s budget that will be</t>
  </si>
  <si>
    <t>adopted. Public participation in the discussion is invited.</t>
  </si>
  <si>
    <t>% increase   or</t>
  </si>
  <si>
    <t xml:space="preserve">  %  (decrease)</t>
  </si>
  <si>
    <t>50-786 • 04-17/4</t>
  </si>
  <si>
    <t>Form 50-818 05-14/2</t>
  </si>
  <si>
    <t xml:space="preserve">NOTICE OF </t>
  </si>
  <si>
    <t>TAX YEAR</t>
  </si>
  <si>
    <t>PROPOSED PROPERTY TAX RATE FOR</t>
  </si>
  <si>
    <t>A tax rate of $</t>
  </si>
  <si>
    <t>per $100 valuation has been proposed for adoption by the governing body of</t>
  </si>
  <si>
    <t xml:space="preserve">. </t>
  </si>
  <si>
    <t>PROPOSED TAX RATE</t>
  </si>
  <si>
    <t>per $100</t>
  </si>
  <si>
    <t>PRECEDING YEAR’S TAX RATE</t>
  </si>
  <si>
    <t>EFFECTIVE TAX RATE</t>
  </si>
  <si>
    <t>The effective tax rate is the total tax rate needed to raise the same amount of property tax revenue for</t>
  </si>
  <si>
    <t>from the same properties in both the</t>
  </si>
  <si>
    <t>tax year</t>
  </si>
  <si>
    <t xml:space="preserve">and the </t>
  </si>
  <si>
    <t>tax year.</t>
  </si>
  <si>
    <t>YOUR TAXES OWED UNDER ANY OF THE ABOVE RATES CAN BE CALCULATED AS FOLLOWS:</t>
  </si>
  <si>
    <t>property tax amount = ( rate ) x ( taxable value of your property ) / 100</t>
  </si>
  <si>
    <t>For assistance or detailed information about tax calculations, please contact:</t>
  </si>
  <si>
    <t>tax assessor-collector</t>
  </si>
  <si>
    <t>Form 50-819 11-15/4</t>
  </si>
  <si>
    <t>NOTICE OF</t>
  </si>
  <si>
    <t>.  This rate exceeds the lower of the effective or rollback tax rate,</t>
  </si>
  <si>
    <t>and state law requires that two public hearings be held by the governing body before adopting the proposed tax rate.</t>
  </si>
  <si>
    <t xml:space="preserve">The governing body of </t>
  </si>
  <si>
    <t>propose to use revenue attributable to the tax</t>
  </si>
  <si>
    <t>rate increase for the purpose of</t>
  </si>
  <si>
    <t>ROLLBACK TAX RATE</t>
  </si>
  <si>
    <t>The rollback tax rate is the highest tax rate that</t>
  </si>
  <si>
    <t>may adopt before</t>
  </si>
  <si>
    <t>voters are entitled to petition for an election to limit the rate that may be approved to the rollback rate.</t>
  </si>
  <si>
    <t>You are urged to attend and express your views at the following public hearings on the proposed tax rate:</t>
  </si>
  <si>
    <t>First Hearing:</t>
  </si>
  <si>
    <t>Second Hearing:</t>
  </si>
</sst>
</file>

<file path=xl/styles.xml><?xml version="1.0" encoding="utf-8"?>
<styleSheet xmlns="http://schemas.openxmlformats.org/spreadsheetml/2006/main">
  <numFmts count="3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0_);\(&quot;$&quot;#,##0\)"/>
    <numFmt numFmtId="165" formatCode="_(&quot;$&quot;#,##0_);[Red]\(&quot;$&quot;#,##0\)"/>
    <numFmt numFmtId="166" formatCode="_(&quot;$&quot;#,##0.00_);\(&quot;$&quot;#,##0.00\)"/>
    <numFmt numFmtId="167" formatCode="_(&quot;$&quot;#,##0.00_);[Red]\(&quot;$&quot;#,##0.00\)"/>
    <numFmt numFmtId="168" formatCode="###0.;###0."/>
    <numFmt numFmtId="169" formatCode="#,##0.00000000"/>
    <numFmt numFmtId="170" formatCode="0.00000000"/>
    <numFmt numFmtId="171" formatCode="&quot;$&quot;#,##0"/>
    <numFmt numFmtId="172" formatCode="#,##0.00;[Red]#,##0.00"/>
    <numFmt numFmtId="173" formatCode="&quot;$&quot;#,##0.00"/>
    <numFmt numFmtId="174" formatCode="[$-409]m/d/yy\ h:mm\ AM/PM;@"/>
    <numFmt numFmtId="175" formatCode="[$-409]h:mm\ AM/PM;@"/>
    <numFmt numFmtId="176" formatCode="[$-409]mmmm\ d\,\ yyyy;@"/>
    <numFmt numFmtId="177" formatCode="&quot;$&quot;#,##0.0000000"/>
    <numFmt numFmtId="178" formatCode="0.0000000"/>
    <numFmt numFmtId="179" formatCode="[$-F800]dddd\,\ mmmm\ dd\,\ yyyy"/>
    <numFmt numFmtId="180" formatCode="[$-409]dddd\,\ mmmm\ dd\,\ yyyy"/>
    <numFmt numFmtId="181" formatCode="#,##0.0000000"/>
    <numFmt numFmtId="182" formatCode="[$-409]h:mm:ss\ AM/PM"/>
    <numFmt numFmtId="183" formatCode="&quot;Yes&quot;;&quot;Yes&quot;;&quot;No&quot;"/>
    <numFmt numFmtId="184" formatCode="&quot;True&quot;;&quot;True&quot;;&quot;False&quot;"/>
    <numFmt numFmtId="185" formatCode="&quot;On&quot;;&quot;On&quot;;&quot;Off&quot;"/>
    <numFmt numFmtId="186" formatCode="[$€-2]\ #,##0.00_);[Red]\([$€-2]\ #,##0.00\)"/>
    <numFmt numFmtId="187" formatCode="&quot;$&quot;#,##0.00000000"/>
  </numFmts>
  <fonts count="149">
    <font>
      <sz val="10"/>
      <color rgb="FF000000"/>
      <name val="Times New Roman"/>
      <family val="1"/>
    </font>
    <font>
      <b/>
      <sz val="11"/>
      <name val="Calibri"/>
      <family val="2"/>
    </font>
    <font>
      <i/>
      <sz val="11"/>
      <name val="Calibri"/>
      <family val="2"/>
    </font>
    <font>
      <b/>
      <i/>
      <sz val="11"/>
      <name val="Calibri"/>
      <family val="2"/>
    </font>
    <font>
      <sz val="10"/>
      <color indexed="8"/>
      <name val="Times New Roman"/>
      <family val="1"/>
    </font>
    <font>
      <b/>
      <sz val="14"/>
      <color indexed="9"/>
      <name val="Arial"/>
      <family val="2"/>
    </font>
    <font>
      <sz val="14"/>
      <color indexed="9"/>
      <name val="Arial"/>
      <family val="2"/>
    </font>
    <font>
      <sz val="14"/>
      <name val="Times New Roman"/>
      <family val="1"/>
    </font>
    <font>
      <sz val="12"/>
      <name val="Arial"/>
      <family val="2"/>
    </font>
    <font>
      <sz val="10"/>
      <name val="Arial"/>
      <family val="2"/>
    </font>
    <font>
      <sz val="12"/>
      <color indexed="8"/>
      <name val="Arial"/>
      <family val="2"/>
    </font>
    <font>
      <b/>
      <sz val="12"/>
      <name val="Arial"/>
      <family val="2"/>
    </font>
    <font>
      <b/>
      <sz val="12"/>
      <color indexed="8"/>
      <name val="Arial"/>
      <family val="2"/>
    </font>
    <font>
      <sz val="9"/>
      <name val="Arial"/>
      <family val="2"/>
    </font>
    <font>
      <sz val="11"/>
      <name val="Arial"/>
      <family val="2"/>
    </font>
    <font>
      <sz val="12"/>
      <color indexed="9"/>
      <name val="Calibri"/>
      <family val="2"/>
    </font>
    <font>
      <b/>
      <sz val="12"/>
      <name val="Calibri"/>
      <family val="2"/>
    </font>
    <font>
      <b/>
      <sz val="26"/>
      <name val="Arial"/>
      <family val="2"/>
    </font>
    <font>
      <b/>
      <sz val="11"/>
      <color indexed="9"/>
      <name val="Times New Roman"/>
      <family val="1"/>
    </font>
    <font>
      <b/>
      <sz val="10"/>
      <name val="Arial"/>
      <family val="2"/>
    </font>
    <font>
      <i/>
      <sz val="10"/>
      <name val="Arial"/>
      <family val="2"/>
    </font>
    <font>
      <vertAlign val="superscript"/>
      <sz val="12"/>
      <name val="Arial"/>
      <family val="2"/>
    </font>
    <font>
      <b/>
      <vertAlign val="superscript"/>
      <sz val="12"/>
      <name val="Arial"/>
      <family val="2"/>
    </font>
    <font>
      <b/>
      <sz val="11"/>
      <color indexed="8"/>
      <name val="Arial"/>
      <family val="2"/>
    </font>
    <font>
      <sz val="11"/>
      <color indexed="8"/>
      <name val="Arial"/>
      <family val="2"/>
    </font>
    <font>
      <sz val="10"/>
      <color indexed="8"/>
      <name val="Arial"/>
      <family val="2"/>
    </font>
    <font>
      <b/>
      <sz val="12"/>
      <color indexed="9"/>
      <name val="Arial"/>
      <family val="2"/>
    </font>
    <font>
      <sz val="12"/>
      <color indexed="9"/>
      <name val="Arial"/>
      <family val="2"/>
    </font>
    <font>
      <vertAlign val="superscript"/>
      <sz val="12"/>
      <color indexed="8"/>
      <name val="Arial"/>
      <family val="2"/>
    </font>
    <font>
      <b/>
      <sz val="10"/>
      <color indexed="8"/>
      <name val="Arial"/>
      <family val="2"/>
    </font>
    <font>
      <b/>
      <sz val="12"/>
      <color indexed="9"/>
      <name val="Calibri"/>
      <family val="2"/>
    </font>
    <font>
      <b/>
      <vertAlign val="superscript"/>
      <sz val="12"/>
      <color indexed="8"/>
      <name val="Arial"/>
      <family val="2"/>
    </font>
    <font>
      <b/>
      <sz val="9"/>
      <name val="Tahoma"/>
      <family val="2"/>
    </font>
    <font>
      <sz val="9"/>
      <name val="Tahoma"/>
      <family val="2"/>
    </font>
    <font>
      <u val="single"/>
      <sz val="10"/>
      <color indexed="30"/>
      <name val="Times New Roman"/>
      <family val="1"/>
    </font>
    <font>
      <u val="single"/>
      <sz val="10"/>
      <color indexed="25"/>
      <name val="Times New Roman"/>
      <family val="1"/>
    </font>
    <font>
      <b/>
      <sz val="18"/>
      <color indexed="54"/>
      <name val="Cambria"/>
      <family val="2"/>
    </font>
    <font>
      <b/>
      <sz val="11"/>
      <color indexed="8"/>
      <name val="Calibri"/>
      <family val="2"/>
    </font>
    <font>
      <sz val="11"/>
      <color indexed="8"/>
      <name val="Calibri"/>
      <family val="2"/>
    </font>
    <font>
      <sz val="14"/>
      <color indexed="8"/>
      <name val="Times New Roman"/>
      <family val="1"/>
    </font>
    <font>
      <b/>
      <sz val="14"/>
      <color indexed="8"/>
      <name val="Times New Roman"/>
      <family val="1"/>
    </font>
    <font>
      <b/>
      <sz val="14"/>
      <color indexed="60"/>
      <name val="Times New Roman"/>
      <family val="1"/>
    </font>
    <font>
      <sz val="14"/>
      <color indexed="9"/>
      <name val="Calibri"/>
      <family val="2"/>
    </font>
    <font>
      <sz val="14"/>
      <color indexed="8"/>
      <name val="Calibri"/>
      <family val="2"/>
    </font>
    <font>
      <b/>
      <sz val="14"/>
      <color indexed="10"/>
      <name val="Times New Roman"/>
      <family val="1"/>
    </font>
    <font>
      <b/>
      <sz val="14"/>
      <color indexed="9"/>
      <name val="Calibri"/>
      <family val="2"/>
    </font>
    <font>
      <u val="single"/>
      <sz val="14"/>
      <color indexed="30"/>
      <name val="Times New Roman"/>
      <family val="1"/>
    </font>
    <font>
      <b/>
      <sz val="10"/>
      <color indexed="9"/>
      <name val="Times New Roman"/>
      <family val="1"/>
    </font>
    <font>
      <sz val="20"/>
      <color indexed="49"/>
      <name val="Arial"/>
      <family val="2"/>
    </font>
    <font>
      <sz val="9"/>
      <color indexed="8"/>
      <name val="Arial"/>
      <family val="2"/>
    </font>
    <font>
      <sz val="16"/>
      <color indexed="49"/>
      <name val="Arial"/>
      <family val="2"/>
    </font>
    <font>
      <b/>
      <sz val="9"/>
      <color indexed="10"/>
      <name val="Arial"/>
      <family val="2"/>
    </font>
    <font>
      <sz val="12"/>
      <color indexed="49"/>
      <name val="Arial"/>
      <family val="2"/>
    </font>
    <font>
      <b/>
      <sz val="11"/>
      <color indexed="9"/>
      <name val="Arial"/>
      <family val="2"/>
    </font>
    <font>
      <b/>
      <sz val="11"/>
      <color indexed="10"/>
      <name val="Arial"/>
      <family val="2"/>
    </font>
    <font>
      <b/>
      <sz val="10"/>
      <color indexed="9"/>
      <name val="Calibri"/>
      <family val="2"/>
    </font>
    <font>
      <sz val="12"/>
      <color indexed="8"/>
      <name val="Calibri"/>
      <family val="2"/>
    </font>
    <font>
      <b/>
      <sz val="26"/>
      <color indexed="8"/>
      <name val="Arial"/>
      <family val="2"/>
    </font>
    <font>
      <sz val="11"/>
      <color indexed="8"/>
      <name val="Times New Roman"/>
      <family val="1"/>
    </font>
    <font>
      <b/>
      <sz val="10"/>
      <color indexed="8"/>
      <name val="Times New Roman"/>
      <family val="1"/>
    </font>
    <font>
      <sz val="12"/>
      <color indexed="8"/>
      <name val="Times New Roman"/>
      <family val="1"/>
    </font>
    <font>
      <sz val="26"/>
      <color indexed="8"/>
      <name val="Franklin Gothic Demi"/>
      <family val="2"/>
    </font>
    <font>
      <b/>
      <sz val="12"/>
      <color indexed="8"/>
      <name val="Times New Roman"/>
      <family val="1"/>
    </font>
    <font>
      <u val="single"/>
      <sz val="12"/>
      <color indexed="8"/>
      <name val="Arial"/>
      <family val="2"/>
    </font>
    <font>
      <b/>
      <sz val="11"/>
      <color indexed="8"/>
      <name val="Times New Roman"/>
      <family val="1"/>
    </font>
    <font>
      <sz val="9"/>
      <color indexed="8"/>
      <name val="Times New Roman"/>
      <family val="1"/>
    </font>
    <font>
      <sz val="24"/>
      <color indexed="8"/>
      <name val="Franklin Gothic Demi"/>
      <family val="2"/>
    </font>
    <font>
      <b/>
      <u val="single"/>
      <sz val="11"/>
      <color indexed="8"/>
      <name val="Times New Roman"/>
      <family val="1"/>
    </font>
    <font>
      <u val="single"/>
      <sz val="11"/>
      <color indexed="8"/>
      <name val="Times New Roman"/>
      <family val="1"/>
    </font>
    <font>
      <u val="single"/>
      <sz val="12"/>
      <color indexed="8"/>
      <name val="Times New Roman"/>
      <family val="1"/>
    </font>
    <font>
      <b/>
      <sz val="9"/>
      <color indexed="9"/>
      <name val="Arial"/>
      <family val="2"/>
    </font>
    <font>
      <sz val="11"/>
      <color indexed="10"/>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b/>
      <sz val="11"/>
      <color indexed="63"/>
      <name val="Calibri"/>
      <family val="2"/>
    </font>
    <font>
      <b/>
      <sz val="11"/>
      <color indexed="52"/>
      <name val="Calibri"/>
      <family val="2"/>
    </font>
    <font>
      <b/>
      <sz val="11"/>
      <color indexed="9"/>
      <name val="Calibri"/>
      <family val="2"/>
    </font>
    <font>
      <sz val="11"/>
      <color indexed="52"/>
      <name val="Calibri"/>
      <family val="2"/>
    </font>
    <font>
      <sz val="11"/>
      <color indexed="17"/>
      <name val="Calibri"/>
      <family val="2"/>
    </font>
    <font>
      <sz val="11"/>
      <color indexed="20"/>
      <name val="Calibri"/>
      <family val="2"/>
    </font>
    <font>
      <sz val="11"/>
      <color indexed="60"/>
      <name val="Calibri"/>
      <family val="2"/>
    </font>
    <font>
      <sz val="11"/>
      <color indexed="9"/>
      <name val="Calibri"/>
      <family val="2"/>
    </font>
    <font>
      <i/>
      <sz val="11"/>
      <color indexed="23"/>
      <name val="Calibri"/>
      <family val="2"/>
    </font>
    <font>
      <sz val="11"/>
      <color rgb="FF00000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Times New Roman"/>
      <family val="1"/>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Times New Roman"/>
      <family val="1"/>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9"/>
      <color theme="0"/>
      <name val="Arial"/>
      <family val="2"/>
    </font>
    <font>
      <b/>
      <sz val="18"/>
      <color theme="3"/>
      <name val="Cambria"/>
      <family val="2"/>
    </font>
    <font>
      <b/>
      <sz val="11"/>
      <color theme="1"/>
      <name val="Calibri"/>
      <family val="2"/>
    </font>
    <font>
      <sz val="11"/>
      <color rgb="FFFF0000"/>
      <name val="Calibri"/>
      <family val="2"/>
    </font>
    <font>
      <sz val="12"/>
      <color rgb="FF000000"/>
      <name val="Arial"/>
      <family val="2"/>
    </font>
    <font>
      <sz val="14"/>
      <color rgb="FF000000"/>
      <name val="Times New Roman"/>
      <family val="1"/>
    </font>
    <font>
      <b/>
      <sz val="14"/>
      <color rgb="FF000000"/>
      <name val="Times New Roman"/>
      <family val="1"/>
    </font>
    <font>
      <b/>
      <sz val="14"/>
      <color rgb="FFC00000"/>
      <name val="Times New Roman"/>
      <family val="1"/>
    </font>
    <font>
      <sz val="14"/>
      <color theme="0"/>
      <name val="Calibri"/>
      <family val="2"/>
    </font>
    <font>
      <sz val="14"/>
      <color theme="1"/>
      <name val="Calibri"/>
      <family val="2"/>
    </font>
    <font>
      <b/>
      <sz val="14"/>
      <color rgb="FFFF0000"/>
      <name val="Times New Roman"/>
      <family val="1"/>
    </font>
    <font>
      <b/>
      <sz val="10"/>
      <color theme="0"/>
      <name val="Times New Roman"/>
      <family val="1"/>
    </font>
    <font>
      <sz val="9"/>
      <color rgb="FF000000"/>
      <name val="Arial"/>
      <family val="2"/>
    </font>
    <font>
      <b/>
      <sz val="12"/>
      <color theme="0"/>
      <name val="Arial"/>
      <family val="2"/>
    </font>
    <font>
      <b/>
      <sz val="12"/>
      <color rgb="FF000000"/>
      <name val="Arial"/>
      <family val="2"/>
    </font>
    <font>
      <sz val="12"/>
      <color theme="1"/>
      <name val="Arial"/>
      <family val="2"/>
    </font>
    <font>
      <b/>
      <sz val="12"/>
      <color theme="1"/>
      <name val="Arial"/>
      <family val="2"/>
    </font>
    <font>
      <b/>
      <sz val="9"/>
      <color rgb="FFFF0000"/>
      <name val="Arial"/>
      <family val="2"/>
    </font>
    <font>
      <sz val="11"/>
      <color rgb="FF000000"/>
      <name val="Arial"/>
      <family val="2"/>
    </font>
    <font>
      <b/>
      <sz val="11"/>
      <color theme="0"/>
      <name val="Arial"/>
      <family val="2"/>
    </font>
    <font>
      <b/>
      <sz val="11"/>
      <color rgb="FFFF0000"/>
      <name val="Arial"/>
      <family val="2"/>
    </font>
    <font>
      <b/>
      <sz val="12"/>
      <color theme="0"/>
      <name val="Calibri"/>
      <family val="2"/>
    </font>
    <font>
      <b/>
      <sz val="10"/>
      <color theme="0"/>
      <name val="Calibri"/>
      <family val="2"/>
    </font>
    <font>
      <sz val="12"/>
      <color theme="1"/>
      <name val="Calibri"/>
      <family val="2"/>
    </font>
    <font>
      <b/>
      <sz val="26"/>
      <color rgb="FF000000"/>
      <name val="Arial"/>
      <family val="2"/>
    </font>
    <font>
      <sz val="11"/>
      <color rgb="FF000000"/>
      <name val="Times New Roman"/>
      <family val="1"/>
    </font>
    <font>
      <sz val="12"/>
      <color rgb="FF000000"/>
      <name val="Times New Roman"/>
      <family val="1"/>
    </font>
    <font>
      <sz val="26"/>
      <color rgb="FF000000"/>
      <name val="Franklin Gothic Demi"/>
      <family val="2"/>
    </font>
    <font>
      <b/>
      <sz val="12"/>
      <color rgb="FF000000"/>
      <name val="Times New Roman"/>
      <family val="1"/>
    </font>
    <font>
      <u val="single"/>
      <sz val="12"/>
      <color rgb="FF000000"/>
      <name val="Arial"/>
      <family val="2"/>
    </font>
    <font>
      <sz val="12"/>
      <color rgb="FF000000"/>
      <name val="Calibri"/>
      <family val="2"/>
    </font>
    <font>
      <b/>
      <sz val="11"/>
      <color rgb="FF000000"/>
      <name val="Times New Roman"/>
      <family val="1"/>
    </font>
    <font>
      <sz val="9"/>
      <color rgb="FF000000"/>
      <name val="Times New Roman"/>
      <family val="1"/>
    </font>
    <font>
      <u val="single"/>
      <sz val="11"/>
      <color rgb="FF000000"/>
      <name val="Times New Roman"/>
      <family val="1"/>
    </font>
    <font>
      <sz val="14"/>
      <color theme="1"/>
      <name val="Times New Roman"/>
      <family val="1"/>
    </font>
    <font>
      <u val="single"/>
      <sz val="14"/>
      <color theme="10"/>
      <name val="Times New Roman"/>
      <family val="1"/>
    </font>
    <font>
      <b/>
      <sz val="14"/>
      <color theme="0"/>
      <name val="Calibri"/>
      <family val="2"/>
    </font>
    <font>
      <sz val="20"/>
      <color theme="4"/>
      <name val="Arial"/>
      <family val="2"/>
    </font>
    <font>
      <sz val="16"/>
      <color theme="4"/>
      <name val="Arial"/>
      <family val="2"/>
    </font>
    <font>
      <sz val="12"/>
      <color theme="0"/>
      <name val="Arial"/>
      <family val="2"/>
    </font>
    <font>
      <sz val="10"/>
      <color rgb="FF000000"/>
      <name val="Arial"/>
      <family val="2"/>
    </font>
    <font>
      <sz val="12"/>
      <color theme="4"/>
      <name val="Arial"/>
      <family val="2"/>
    </font>
    <font>
      <b/>
      <sz val="10"/>
      <color rgb="FF000000"/>
      <name val="Times New Roman"/>
      <family val="1"/>
    </font>
    <font>
      <sz val="24"/>
      <color rgb="FF000000"/>
      <name val="Franklin Gothic Demi"/>
      <family val="2"/>
    </font>
    <font>
      <b/>
      <u val="single"/>
      <sz val="11"/>
      <color rgb="FF000000"/>
      <name val="Times New Roman"/>
      <family val="1"/>
    </font>
    <font>
      <u val="single"/>
      <sz val="12"/>
      <color rgb="FF000000"/>
      <name val="Times New Roman"/>
      <family val="1"/>
    </font>
    <font>
      <b/>
      <sz val="8"/>
      <name val="Times New Roman"/>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rgb="FFFF6600"/>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3"/>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3499799966812134"/>
        <bgColor indexed="64"/>
      </patternFill>
    </fill>
    <fill>
      <patternFill patternType="solid">
        <fgColor theme="1" tint="0.34999001026153564"/>
        <bgColor indexed="64"/>
      </patternFill>
    </fill>
    <fill>
      <patternFill patternType="solid">
        <fgColor rgb="FF4F81BD"/>
        <bgColor indexed="64"/>
      </patternFill>
    </fill>
    <fill>
      <patternFill patternType="solid">
        <fgColor theme="0" tint="-0.04997999966144562"/>
        <bgColor indexed="64"/>
      </patternFill>
    </fill>
    <fill>
      <patternFill patternType="solid">
        <fgColor theme="3"/>
        <bgColor indexed="64"/>
      </patternFill>
    </fill>
    <fill>
      <patternFill patternType="solid">
        <fgColor rgb="FFDBE5F1"/>
        <bgColor indexed="64"/>
      </patternFill>
    </fill>
  </fills>
  <borders count="10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medium">
        <color theme="0" tint="-0.4999699890613556"/>
      </right>
      <top/>
      <bottom/>
    </border>
    <border>
      <left style="medium">
        <color indexed="23"/>
      </left>
      <right style="medium">
        <color indexed="23"/>
      </right>
      <top style="medium">
        <color indexed="23"/>
      </top>
      <bottom style="thin">
        <color theme="1" tint="0.49998000264167786"/>
      </bottom>
    </border>
    <border>
      <left/>
      <right style="medium">
        <color indexed="23"/>
      </right>
      <top style="medium">
        <color indexed="23"/>
      </top>
      <bottom/>
    </border>
    <border>
      <left style="medium">
        <color indexed="23"/>
      </left>
      <right/>
      <top style="thin">
        <color theme="1" tint="0.49998000264167786"/>
      </top>
      <bottom style="medium">
        <color rgb="FF4F81BD"/>
      </bottom>
    </border>
    <border>
      <left/>
      <right style="medium">
        <color indexed="23"/>
      </right>
      <top/>
      <bottom/>
    </border>
    <border>
      <left style="medium">
        <color indexed="23"/>
      </left>
      <right style="medium">
        <color indexed="23"/>
      </right>
      <top style="thin">
        <color theme="1" tint="0.49998000264167786"/>
      </top>
      <bottom/>
    </border>
    <border>
      <left/>
      <right style="medium">
        <color theme="0" tint="-0.3499799966812134"/>
      </right>
      <top/>
      <bottom/>
    </border>
    <border>
      <left style="medium">
        <color theme="0" tint="-0.3499799966812134"/>
      </left>
      <right/>
      <top/>
      <bottom/>
    </border>
    <border>
      <left style="medium">
        <color theme="0" tint="-0.3499799966812134"/>
      </left>
      <right style="medium">
        <color theme="0" tint="-0.3499799966812134"/>
      </right>
      <top/>
      <bottom style="thin">
        <color theme="0" tint="-0.3499799966812134"/>
      </bottom>
    </border>
    <border>
      <left style="medium">
        <color theme="0" tint="-0.3499799966812134"/>
      </left>
      <right/>
      <top/>
      <bottom style="thin">
        <color theme="0" tint="-0.3499799966812134"/>
      </bottom>
    </border>
    <border>
      <left style="medium">
        <color theme="0" tint="-0.3499799966812134"/>
      </left>
      <right style="medium">
        <color theme="0" tint="-0.3499799966812134"/>
      </right>
      <top/>
      <bottom/>
    </border>
    <border>
      <left style="medium">
        <color theme="0" tint="-0.3499799966812134"/>
      </left>
      <right/>
      <top style="thin">
        <color theme="0" tint="-0.3499799966812134"/>
      </top>
      <bottom style="thin">
        <color theme="0" tint="-0.3499799966812134"/>
      </bottom>
    </border>
    <border>
      <left style="medium">
        <color theme="0" tint="-0.3499799966812134"/>
      </left>
      <right style="medium">
        <color theme="0" tint="-0.3499799966812134"/>
      </right>
      <top style="thin">
        <color theme="0" tint="-0.3499799966812134"/>
      </top>
      <bottom/>
    </border>
    <border>
      <left style="medium">
        <color theme="0" tint="-0.3499799966812134"/>
      </left>
      <right style="medium">
        <color theme="0" tint="-0.3499799966812134"/>
      </right>
      <top style="thin">
        <color theme="0" tint="-0.3499799966812134"/>
      </top>
      <bottom style="thin">
        <color theme="0" tint="-0.3499799966812134"/>
      </bottom>
    </border>
    <border>
      <left style="medium">
        <color theme="0" tint="-0.3499799966812134"/>
      </left>
      <right/>
      <top style="thin">
        <color theme="0" tint="-0.3499799966812134"/>
      </top>
      <bottom/>
    </border>
    <border>
      <left/>
      <right style="medium">
        <color theme="1" tint="0.34999001026153564"/>
      </right>
      <top/>
      <bottom/>
    </border>
    <border>
      <left style="medium">
        <color theme="1" tint="0.34999001026153564"/>
      </left>
      <right/>
      <top/>
      <bottom/>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style="thin">
        <color rgb="FF000000"/>
      </left>
      <right/>
      <top/>
      <bottom/>
    </border>
    <border>
      <left/>
      <right style="thin">
        <color rgb="FF000000"/>
      </right>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bottom style="thin">
        <color rgb="FF000000"/>
      </bottom>
    </border>
    <border>
      <left style="thin">
        <color rgb="FF000000"/>
      </left>
      <right/>
      <top style="thin">
        <color rgb="FF000000"/>
      </top>
      <bottom/>
    </border>
    <border>
      <left/>
      <right style="thin">
        <color rgb="FF000000"/>
      </right>
      <top style="thin">
        <color rgb="FF000000"/>
      </top>
      <bottom/>
    </border>
    <border>
      <left style="thin">
        <color rgb="FF000000"/>
      </left>
      <right/>
      <top/>
      <bottom style="thin">
        <color rgb="FF000000"/>
      </bottom>
    </border>
    <border>
      <left style="thin"/>
      <right style="thin"/>
      <top style="thin"/>
      <bottom style="thin"/>
    </border>
    <border>
      <left style="thin">
        <color rgb="FF000000"/>
      </left>
      <right/>
      <top style="thin"/>
      <bottom style="thin">
        <color rgb="FF000000"/>
      </bottom>
    </border>
    <border>
      <left style="thin">
        <color rgb="FF000000"/>
      </left>
      <right style="thin">
        <color rgb="FF000000"/>
      </right>
      <top style="thin"/>
      <bottom>
        <color indexed="63"/>
      </bottom>
    </border>
    <border>
      <left style="thin">
        <color rgb="FF000000"/>
      </left>
      <right style="thin">
        <color rgb="FF000000"/>
      </right>
      <top/>
      <bottom/>
    </border>
    <border>
      <left style="thin"/>
      <right/>
      <top/>
      <bottom/>
    </border>
    <border>
      <left/>
      <right style="thin"/>
      <top/>
      <bottom style="thin"/>
    </border>
    <border>
      <left/>
      <right style="thin"/>
      <top style="thin"/>
      <bottom style="thin"/>
    </border>
    <border>
      <left style="thin"/>
      <right/>
      <top/>
      <bottom style="thin"/>
    </border>
    <border>
      <left/>
      <right style="thin">
        <color rgb="FF000000"/>
      </right>
      <top style="thin"/>
      <bottom style="thin">
        <color rgb="FF000000"/>
      </bottom>
    </border>
    <border>
      <left style="thin"/>
      <right style="thin"/>
      <top style="thin"/>
      <bottom/>
    </border>
    <border>
      <left/>
      <right style="thin"/>
      <top style="thin"/>
      <bottom/>
    </border>
    <border>
      <left style="thin"/>
      <right style="thin"/>
      <top/>
      <bottom/>
    </border>
    <border>
      <left/>
      <right style="thin"/>
      <top/>
      <bottom/>
    </border>
    <border>
      <left/>
      <right/>
      <top/>
      <bottom style="thin"/>
    </border>
    <border>
      <left style="thin"/>
      <right style="thin"/>
      <top/>
      <bottom style="thin"/>
    </border>
    <border>
      <left style="thin">
        <color rgb="FF000000"/>
      </left>
      <right style="thin"/>
      <top style="thin">
        <color rgb="FF000000"/>
      </top>
      <bottom style="thin">
        <color rgb="FF000000"/>
      </bottom>
    </border>
    <border>
      <left style="thin"/>
      <right/>
      <top style="thin"/>
      <bottom style="thin"/>
    </border>
    <border>
      <left/>
      <right style="thin">
        <color rgb="FF000000"/>
      </right>
      <top style="thin"/>
      <bottom style="thin"/>
    </border>
    <border>
      <left style="thin">
        <color theme="3"/>
      </left>
      <right style="thin">
        <color theme="3"/>
      </right>
      <top style="thin">
        <color theme="3"/>
      </top>
      <bottom style="thin">
        <color theme="3"/>
      </bottom>
    </border>
    <border>
      <left>
        <color indexed="63"/>
      </left>
      <right>
        <color indexed="63"/>
      </right>
      <top>
        <color indexed="63"/>
      </top>
      <bottom style="thin">
        <color theme="3"/>
      </bottom>
    </border>
    <border>
      <left style="thin"/>
      <right/>
      <top style="thin"/>
      <bottom/>
    </border>
    <border>
      <left style="thin">
        <color rgb="FF000000"/>
      </left>
      <right style="thin"/>
      <top style="thin"/>
      <bottom style="thin"/>
    </border>
    <border>
      <left style="thin">
        <color rgb="FF000000"/>
      </left>
      <right style="thin"/>
      <top/>
      <bottom style="thin">
        <color rgb="FF000000"/>
      </bottom>
    </border>
    <border>
      <left/>
      <right style="thin"/>
      <top style="thin">
        <color rgb="FF000000"/>
      </top>
      <bottom style="thin">
        <color rgb="FF000000"/>
      </bottom>
    </border>
    <border>
      <left/>
      <right/>
      <top style="thin"/>
      <bottom/>
    </border>
    <border>
      <left/>
      <right style="thin"/>
      <top style="thin">
        <color rgb="FF000000"/>
      </top>
      <bottom/>
    </border>
    <border>
      <left/>
      <right/>
      <top style="thin"/>
      <bottom style="thin"/>
    </border>
    <border>
      <left/>
      <right/>
      <top/>
      <bottom style="medium"/>
    </border>
    <border>
      <left/>
      <right/>
      <top/>
      <bottom style="thin">
        <color theme="0" tint="-0.3499799966812134"/>
      </bottom>
    </border>
    <border>
      <left/>
      <right/>
      <top style="thin">
        <color theme="0" tint="-0.3499799966812134"/>
      </top>
      <bottom style="thin">
        <color theme="0" tint="-0.3499799966812134"/>
      </bottom>
    </border>
    <border>
      <left/>
      <right style="medium">
        <color theme="0" tint="-0.3499799966812134"/>
      </right>
      <top style="thin">
        <color theme="0" tint="-0.3499799966812134"/>
      </top>
      <bottom style="thin">
        <color theme="0" tint="-0.3499799966812134"/>
      </bottom>
    </border>
    <border>
      <left/>
      <right/>
      <top style="thin">
        <color theme="1" tint="0.49998000264167786"/>
      </top>
      <bottom style="medium">
        <color rgb="FF4F81BD"/>
      </bottom>
    </border>
    <border>
      <left style="medium">
        <color theme="1" tint="0.34999001026153564"/>
      </left>
      <right/>
      <top/>
      <bottom style="medium">
        <color rgb="FF4F81BD"/>
      </bottom>
    </border>
    <border>
      <left/>
      <right/>
      <top/>
      <bottom style="medium">
        <color rgb="FF4F81BD"/>
      </bottom>
    </border>
    <border>
      <left/>
      <right style="medium">
        <color theme="1" tint="0.34999001026153564"/>
      </right>
      <top/>
      <bottom style="medium">
        <color rgb="FF4F81BD"/>
      </bottom>
    </border>
    <border>
      <left style="medium">
        <color indexed="23"/>
      </left>
      <right/>
      <top style="medium">
        <color indexed="23"/>
      </top>
      <bottom style="thin">
        <color theme="1" tint="0.49998000264167786"/>
      </bottom>
    </border>
    <border>
      <left/>
      <right/>
      <top style="medium">
        <color indexed="23"/>
      </top>
      <bottom style="thin">
        <color theme="1" tint="0.49998000264167786"/>
      </bottom>
    </border>
    <border>
      <left/>
      <right style="medium">
        <color indexed="23"/>
      </right>
      <top style="medium">
        <color indexed="23"/>
      </top>
      <bottom style="thin">
        <color theme="1" tint="0.49998000264167786"/>
      </bottom>
    </border>
    <border>
      <left style="medium">
        <color theme="0" tint="-0.3499799966812134"/>
      </left>
      <right/>
      <top style="medium">
        <color rgb="FF4F81BD"/>
      </top>
      <bottom/>
    </border>
    <border>
      <left/>
      <right/>
      <top style="medium">
        <color rgb="FF4F81BD"/>
      </top>
      <bottom/>
    </border>
    <border>
      <left/>
      <right style="medium">
        <color theme="0" tint="-0.3499799966812134"/>
      </right>
      <top style="medium">
        <color rgb="FF4F81BD"/>
      </top>
      <bottom/>
    </border>
    <border>
      <left style="medium">
        <color theme="0" tint="-0.4999699890613556"/>
      </left>
      <right/>
      <top style="thin">
        <color theme="1" tint="0.49998000264167786"/>
      </top>
      <bottom style="medium">
        <color rgb="FF4F81BD"/>
      </bottom>
    </border>
    <border>
      <left/>
      <right style="medium">
        <color indexed="23"/>
      </right>
      <top style="thin">
        <color theme="1" tint="0.49998000264167786"/>
      </top>
      <bottom style="medium">
        <color rgb="FF4F81BD"/>
      </bottom>
    </border>
    <border>
      <left/>
      <right style="medium">
        <color theme="0" tint="-0.3499799966812134"/>
      </right>
      <top/>
      <bottom style="thin">
        <color theme="0" tint="-0.3499799966812134"/>
      </bottom>
    </border>
    <border>
      <left style="medium">
        <color theme="0" tint="-0.3499799966812134"/>
      </left>
      <right/>
      <top/>
      <bottom style="medium">
        <color theme="0" tint="-0.3499799966812134"/>
      </bottom>
    </border>
    <border>
      <left/>
      <right/>
      <top/>
      <bottom style="medium">
        <color theme="0" tint="-0.3499799966812134"/>
      </bottom>
    </border>
    <border>
      <left/>
      <right style="medium">
        <color theme="0" tint="-0.3499799966812134"/>
      </right>
      <top/>
      <bottom style="medium">
        <color theme="0" tint="-0.3499799966812134"/>
      </bottom>
    </border>
    <border>
      <left/>
      <right style="thin">
        <color rgb="FF000000"/>
      </right>
      <top/>
      <bottom/>
    </border>
    <border>
      <left style="thin">
        <color rgb="FF000000"/>
      </left>
      <right style="thin"/>
      <top style="thin">
        <color rgb="FF000000"/>
      </top>
      <bottom/>
    </border>
    <border>
      <left style="thin">
        <color rgb="FF000000"/>
      </left>
      <right style="thin"/>
      <top/>
      <bottom/>
    </border>
    <border>
      <left style="thin">
        <color rgb="FF000000"/>
      </left>
      <right/>
      <top style="thin">
        <color rgb="FF000000"/>
      </top>
      <bottom style="thin">
        <color theme="3"/>
      </bottom>
    </border>
    <border>
      <left/>
      <right style="thin">
        <color rgb="FF000000"/>
      </right>
      <top style="thin">
        <color rgb="FF000000"/>
      </top>
      <bottom style="thin">
        <color theme="3"/>
      </bottom>
    </border>
    <border>
      <left>
        <color indexed="63"/>
      </left>
      <right>
        <color indexed="63"/>
      </right>
      <top style="thin">
        <color theme="0"/>
      </top>
      <bottom>
        <color indexed="63"/>
      </bottom>
    </border>
    <border>
      <left style="thin">
        <color rgb="FF000000"/>
      </left>
      <right style="thin">
        <color rgb="FF000000"/>
      </right>
      <top style="thin">
        <color rgb="FF000000"/>
      </top>
      <bottom/>
    </border>
    <border>
      <left style="thin">
        <color theme="0"/>
      </left>
      <right>
        <color indexed="63"/>
      </right>
      <top>
        <color indexed="63"/>
      </top>
      <bottom style="thin">
        <color theme="3"/>
      </bottom>
    </border>
    <border>
      <left>
        <color indexed="63"/>
      </left>
      <right>
        <color indexed="63"/>
      </right>
      <top style="thin">
        <color theme="3"/>
      </top>
      <bottom style="thin">
        <color theme="3"/>
      </bottom>
    </border>
    <border>
      <left>
        <color indexed="63"/>
      </left>
      <right style="thin">
        <color theme="0"/>
      </right>
      <top style="thin">
        <color theme="3"/>
      </top>
      <bottom style="thin">
        <color theme="3"/>
      </bottom>
    </border>
    <border>
      <left>
        <color indexed="63"/>
      </left>
      <right>
        <color indexed="63"/>
      </right>
      <top style="thin">
        <color theme="3"/>
      </top>
      <bottom>
        <color indexed="63"/>
      </bottom>
    </border>
    <border>
      <left>
        <color indexed="63"/>
      </left>
      <right>
        <color indexed="63"/>
      </right>
      <top>
        <color indexed="63"/>
      </top>
      <bottom style="thin">
        <color theme="0"/>
      </bottom>
    </border>
    <border>
      <left style="thin">
        <color theme="0"/>
      </left>
      <right>
        <color indexed="63"/>
      </right>
      <top style="thin">
        <color theme="3"/>
      </top>
      <bottom style="thin">
        <color theme="3"/>
      </bottom>
    </border>
    <border>
      <left style="thin"/>
      <right>
        <color indexed="63"/>
      </right>
      <top style="thin"/>
      <bottom style="thin">
        <color theme="3"/>
      </bottom>
    </border>
    <border>
      <left>
        <color indexed="63"/>
      </left>
      <right style="thin"/>
      <top style="thin"/>
      <bottom style="thin">
        <color theme="3"/>
      </bottom>
    </border>
    <border>
      <left style="thin">
        <color theme="3"/>
      </left>
      <right>
        <color indexed="63"/>
      </right>
      <top style="thin">
        <color theme="3"/>
      </top>
      <bottom style="thin">
        <color theme="3"/>
      </bottom>
    </border>
    <border>
      <left>
        <color indexed="63"/>
      </left>
      <right style="thin">
        <color theme="3"/>
      </right>
      <top style="thin">
        <color theme="3"/>
      </top>
      <bottom style="thin">
        <color theme="3"/>
      </bottom>
    </border>
  </borders>
  <cellStyleXfs count="74">
    <xf numFmtId="0" fontId="8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6" fillId="2" borderId="0" applyNumberFormat="0" applyBorder="0" applyAlignment="0" applyProtection="0"/>
    <xf numFmtId="0" fontId="86" fillId="3" borderId="0" applyNumberFormat="0" applyBorder="0" applyAlignment="0" applyProtection="0"/>
    <xf numFmtId="0" fontId="86" fillId="4" borderId="0" applyNumberFormat="0" applyBorder="0" applyAlignment="0" applyProtection="0"/>
    <xf numFmtId="0" fontId="86" fillId="5" borderId="0" applyNumberFormat="0" applyBorder="0" applyAlignment="0" applyProtection="0"/>
    <xf numFmtId="0" fontId="86" fillId="6" borderId="0" applyNumberFormat="0" applyBorder="0" applyAlignment="0" applyProtection="0"/>
    <xf numFmtId="0" fontId="86" fillId="7" borderId="0" applyNumberFormat="0" applyBorder="0" applyAlignment="0" applyProtection="0"/>
    <xf numFmtId="0" fontId="86" fillId="8" borderId="0" applyNumberFormat="0" applyBorder="0" applyAlignment="0" applyProtection="0"/>
    <xf numFmtId="0" fontId="86" fillId="9" borderId="0" applyNumberFormat="0" applyBorder="0" applyAlignment="0" applyProtection="0"/>
    <xf numFmtId="0" fontId="86" fillId="10" borderId="0" applyNumberFormat="0" applyBorder="0" applyAlignment="0" applyProtection="0"/>
    <xf numFmtId="0" fontId="86" fillId="11" borderId="0" applyNumberFormat="0" applyBorder="0" applyAlignment="0" applyProtection="0"/>
    <xf numFmtId="0" fontId="86" fillId="12" borderId="0" applyNumberFormat="0" applyBorder="0" applyAlignment="0" applyProtection="0"/>
    <xf numFmtId="0" fontId="86" fillId="13" borderId="0" applyNumberFormat="0" applyBorder="0" applyAlignment="0" applyProtection="0"/>
    <xf numFmtId="0" fontId="87" fillId="14" borderId="0" applyNumberFormat="0" applyBorder="0" applyAlignment="0" applyProtection="0"/>
    <xf numFmtId="0" fontId="87" fillId="15" borderId="0" applyNumberFormat="0" applyBorder="0" applyAlignment="0" applyProtection="0"/>
    <xf numFmtId="0" fontId="87" fillId="16" borderId="0" applyNumberFormat="0" applyBorder="0" applyAlignment="0" applyProtection="0"/>
    <xf numFmtId="0" fontId="87" fillId="17" borderId="0" applyNumberFormat="0" applyBorder="0" applyAlignment="0" applyProtection="0"/>
    <xf numFmtId="0" fontId="87" fillId="18" borderId="0" applyNumberFormat="0" applyBorder="0" applyAlignment="0" applyProtection="0"/>
    <xf numFmtId="0" fontId="87" fillId="19" borderId="0" applyNumberFormat="0" applyBorder="0" applyAlignment="0" applyProtection="0"/>
    <xf numFmtId="0" fontId="87" fillId="20" borderId="0" applyNumberFormat="0" applyBorder="0" applyAlignment="0" applyProtection="0"/>
    <xf numFmtId="0" fontId="87" fillId="21" borderId="0" applyNumberFormat="0" applyBorder="0" applyAlignment="0" applyProtection="0"/>
    <xf numFmtId="0" fontId="87" fillId="22" borderId="0" applyNumberFormat="0" applyBorder="0" applyAlignment="0" applyProtection="0"/>
    <xf numFmtId="0" fontId="87" fillId="23" borderId="0" applyNumberFormat="0" applyBorder="0" applyAlignment="0" applyProtection="0"/>
    <xf numFmtId="0" fontId="87" fillId="24" borderId="0" applyNumberFormat="0" applyBorder="0" applyAlignment="0" applyProtection="0"/>
    <xf numFmtId="0" fontId="87" fillId="25" borderId="0" applyNumberFormat="0" applyBorder="0" applyAlignment="0" applyProtection="0"/>
    <xf numFmtId="0" fontId="88" fillId="26" borderId="0" applyNumberFormat="0" applyBorder="0" applyAlignment="0" applyProtection="0"/>
    <xf numFmtId="0" fontId="89" fillId="27" borderId="1" applyNumberFormat="0" applyAlignment="0" applyProtection="0"/>
    <xf numFmtId="0" fontId="9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9" fillId="0" borderId="0">
      <alignment/>
      <protection/>
    </xf>
    <xf numFmtId="0" fontId="9" fillId="0" borderId="0">
      <alignment/>
      <protection/>
    </xf>
    <xf numFmtId="43" fontId="9" fillId="0" borderId="0" applyFont="0" applyFill="0" applyBorder="0" applyAlignment="0" applyProtection="0"/>
    <xf numFmtId="0" fontId="9" fillId="0" borderId="0">
      <alignment/>
      <protection/>
    </xf>
    <xf numFmtId="44" fontId="0" fillId="0" borderId="0" applyFont="0" applyFill="0" applyBorder="0" applyAlignment="0" applyProtection="0"/>
    <xf numFmtId="42" fontId="0"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1" fillId="0" borderId="0" applyNumberFormat="0" applyFill="0" applyBorder="0" applyAlignment="0" applyProtection="0"/>
    <xf numFmtId="0" fontId="92" fillId="0" borderId="0" applyNumberFormat="0" applyFill="0" applyBorder="0" applyAlignment="0" applyProtection="0"/>
    <xf numFmtId="0" fontId="93" fillId="29" borderId="0" applyNumberFormat="0" applyBorder="0" applyAlignment="0" applyProtection="0"/>
    <xf numFmtId="0" fontId="94" fillId="0" borderId="3" applyNumberFormat="0" applyFill="0" applyAlignment="0" applyProtection="0"/>
    <xf numFmtId="0" fontId="95" fillId="0" borderId="4" applyNumberFormat="0" applyFill="0" applyAlignment="0" applyProtection="0"/>
    <xf numFmtId="0" fontId="96" fillId="0" borderId="5" applyNumberFormat="0" applyFill="0" applyAlignment="0" applyProtection="0"/>
    <xf numFmtId="0" fontId="96" fillId="0" borderId="0" applyNumberFormat="0" applyFill="0" applyBorder="0" applyAlignment="0" applyProtection="0"/>
    <xf numFmtId="0" fontId="97" fillId="0" borderId="0" applyNumberFormat="0" applyFill="0" applyBorder="0" applyAlignment="0" applyProtection="0"/>
    <xf numFmtId="0" fontId="98" fillId="30" borderId="1" applyNumberFormat="0" applyAlignment="0" applyProtection="0"/>
    <xf numFmtId="0" fontId="99" fillId="0" borderId="6" applyNumberFormat="0" applyFill="0" applyAlignment="0" applyProtection="0"/>
    <xf numFmtId="0" fontId="100" fillId="31" borderId="0" applyNumberFormat="0" applyBorder="0" applyAlignment="0" applyProtection="0"/>
    <xf numFmtId="0" fontId="9" fillId="0" borderId="0">
      <alignment/>
      <protection/>
    </xf>
    <xf numFmtId="0" fontId="9" fillId="0" borderId="0">
      <alignment/>
      <protection/>
    </xf>
    <xf numFmtId="0" fontId="86" fillId="0" borderId="0">
      <alignment/>
      <protection/>
    </xf>
    <xf numFmtId="0" fontId="9" fillId="0" borderId="0">
      <alignment/>
      <protection/>
    </xf>
    <xf numFmtId="0" fontId="0" fillId="32" borderId="7" applyNumberFormat="0" applyFont="0" applyAlignment="0" applyProtection="0"/>
    <xf numFmtId="0" fontId="101" fillId="27" borderId="8" applyNumberFormat="0" applyAlignment="0" applyProtection="0"/>
    <xf numFmtId="9" fontId="0" fillId="0" borderId="0" applyFont="0" applyFill="0" applyBorder="0" applyAlignment="0" applyProtection="0"/>
    <xf numFmtId="0" fontId="102" fillId="25" borderId="0">
      <alignment horizontal="left"/>
      <protection/>
    </xf>
    <xf numFmtId="0" fontId="103" fillId="0" borderId="0" applyNumberFormat="0" applyFill="0" applyBorder="0" applyAlignment="0" applyProtection="0"/>
    <xf numFmtId="0" fontId="104" fillId="0" borderId="9" applyNumberFormat="0" applyFill="0" applyAlignment="0" applyProtection="0"/>
    <xf numFmtId="0" fontId="105" fillId="0" borderId="0" applyNumberFormat="0" applyFill="0" applyBorder="0" applyAlignment="0" applyProtection="0"/>
  </cellStyleXfs>
  <cellXfs count="600">
    <xf numFmtId="0" fontId="0" fillId="0" borderId="0" xfId="0" applyFont="1" applyFill="1" applyBorder="1" applyAlignment="1">
      <alignment horizontal="left" vertical="top"/>
    </xf>
    <xf numFmtId="0" fontId="106" fillId="0" borderId="0" xfId="0" applyFont="1" applyFill="1" applyBorder="1" applyAlignment="1" applyProtection="1">
      <alignment horizontal="left" vertical="top"/>
      <protection/>
    </xf>
    <xf numFmtId="0" fontId="0" fillId="0" borderId="0" xfId="0" applyFont="1" applyFill="1" applyBorder="1" applyAlignment="1" applyProtection="1">
      <alignment horizontal="left" vertical="top"/>
      <protection/>
    </xf>
    <xf numFmtId="0" fontId="107" fillId="0" borderId="0" xfId="0" applyFont="1" applyFill="1" applyBorder="1" applyAlignment="1" applyProtection="1">
      <alignment horizontal="left" vertical="top"/>
      <protection/>
    </xf>
    <xf numFmtId="0" fontId="107" fillId="0" borderId="10" xfId="0" applyFont="1" applyFill="1" applyBorder="1" applyAlignment="1" applyProtection="1">
      <alignment horizontal="left" vertical="top"/>
      <protection/>
    </xf>
    <xf numFmtId="172" fontId="6" fillId="33" borderId="11" xfId="66" applyNumberFormat="1" applyFont="1" applyFill="1" applyBorder="1" applyAlignment="1" applyProtection="1">
      <alignment horizontal="center" vertical="center"/>
      <protection/>
    </xf>
    <xf numFmtId="172" fontId="6" fillId="33" borderId="12" xfId="66" applyNumberFormat="1" applyFont="1" applyFill="1" applyBorder="1" applyAlignment="1" applyProtection="1">
      <alignment horizontal="center" vertical="center"/>
      <protection/>
    </xf>
    <xf numFmtId="0" fontId="108" fillId="0" borderId="0" xfId="0" applyFont="1" applyFill="1" applyBorder="1" applyAlignment="1" applyProtection="1">
      <alignment horizontal="center" vertical="top"/>
      <protection/>
    </xf>
    <xf numFmtId="0" fontId="108" fillId="0" borderId="0" xfId="0" applyFont="1" applyFill="1" applyBorder="1" applyAlignment="1" applyProtection="1">
      <alignment horizontal="left" vertical="top"/>
      <protection/>
    </xf>
    <xf numFmtId="0" fontId="5" fillId="33" borderId="13" xfId="66" applyNumberFormat="1" applyFont="1" applyFill="1" applyBorder="1" applyAlignment="1" applyProtection="1">
      <alignment vertical="center"/>
      <protection locked="0"/>
    </xf>
    <xf numFmtId="0" fontId="5" fillId="33" borderId="13" xfId="66" applyNumberFormat="1" applyFont="1" applyFill="1" applyBorder="1" applyAlignment="1" applyProtection="1">
      <alignment horizontal="left" vertical="center"/>
      <protection/>
    </xf>
    <xf numFmtId="0" fontId="6" fillId="33" borderId="14" xfId="66" applyNumberFormat="1" applyFont="1" applyFill="1" applyBorder="1" applyAlignment="1" applyProtection="1">
      <alignment horizontal="center" vertical="center"/>
      <protection locked="0"/>
    </xf>
    <xf numFmtId="0" fontId="6" fillId="33" borderId="15" xfId="66" applyNumberFormat="1" applyFont="1" applyFill="1" applyBorder="1" applyAlignment="1" applyProtection="1">
      <alignment horizontal="center" vertical="center"/>
      <protection locked="0"/>
    </xf>
    <xf numFmtId="0" fontId="109" fillId="0" borderId="0" xfId="0" applyFont="1" applyFill="1" applyBorder="1" applyAlignment="1" applyProtection="1">
      <alignment horizontal="left" vertical="top"/>
      <protection/>
    </xf>
    <xf numFmtId="0" fontId="107" fillId="0" borderId="16" xfId="0" applyFont="1" applyFill="1" applyBorder="1" applyAlignment="1" applyProtection="1">
      <alignment horizontal="left" vertical="top"/>
      <protection/>
    </xf>
    <xf numFmtId="0" fontId="107" fillId="0" borderId="17" xfId="0" applyFont="1" applyFill="1" applyBorder="1" applyAlignment="1" applyProtection="1">
      <alignment horizontal="left" vertical="top"/>
      <protection/>
    </xf>
    <xf numFmtId="0" fontId="110" fillId="20" borderId="17" xfId="33" applyNumberFormat="1" applyFont="1" applyBorder="1" applyAlignment="1" applyProtection="1">
      <alignment horizontal="left"/>
      <protection/>
    </xf>
    <xf numFmtId="0" fontId="110" fillId="20" borderId="0" xfId="33" applyNumberFormat="1" applyFont="1" applyBorder="1" applyAlignment="1" applyProtection="1">
      <alignment horizontal="center"/>
      <protection/>
    </xf>
    <xf numFmtId="0" fontId="107" fillId="0" borderId="18" xfId="0" applyFont="1" applyFill="1" applyBorder="1" applyAlignment="1" applyProtection="1">
      <alignment horizontal="left" vertical="top"/>
      <protection/>
    </xf>
    <xf numFmtId="3" fontId="111" fillId="2" borderId="19" xfId="15" applyNumberFormat="1" applyFont="1" applyBorder="1" applyAlignment="1" applyProtection="1">
      <alignment vertical="top"/>
      <protection locked="0"/>
    </xf>
    <xf numFmtId="0" fontId="107" fillId="0" borderId="20" xfId="0" applyFont="1" applyFill="1" applyBorder="1" applyAlignment="1" applyProtection="1">
      <alignment horizontal="left" vertical="top"/>
      <protection/>
    </xf>
    <xf numFmtId="3" fontId="111" fillId="2" borderId="21" xfId="15" applyNumberFormat="1" applyFont="1" applyBorder="1" applyAlignment="1" applyProtection="1">
      <alignment vertical="top"/>
      <protection locked="0"/>
    </xf>
    <xf numFmtId="0" fontId="107" fillId="0" borderId="22" xfId="0" applyFont="1" applyFill="1" applyBorder="1" applyAlignment="1" applyProtection="1">
      <alignment horizontal="left" vertical="top"/>
      <protection/>
    </xf>
    <xf numFmtId="169" fontId="111" fillId="2" borderId="21" xfId="15" applyNumberFormat="1" applyFont="1" applyBorder="1" applyAlignment="1" applyProtection="1">
      <alignment vertical="top"/>
      <protection locked="0"/>
    </xf>
    <xf numFmtId="0" fontId="107" fillId="0" borderId="23" xfId="0" applyFont="1" applyFill="1" applyBorder="1" applyAlignment="1" applyProtection="1">
      <alignment horizontal="left" vertical="top"/>
      <protection/>
    </xf>
    <xf numFmtId="170" fontId="111" fillId="2" borderId="21" xfId="15" applyNumberFormat="1" applyFont="1" applyBorder="1" applyAlignment="1" applyProtection="1">
      <alignment vertical="top"/>
      <protection locked="0"/>
    </xf>
    <xf numFmtId="0" fontId="112" fillId="0" borderId="20" xfId="0" applyFont="1" applyFill="1" applyBorder="1" applyAlignment="1" applyProtection="1">
      <alignment horizontal="left" vertical="top"/>
      <protection/>
    </xf>
    <xf numFmtId="0" fontId="112" fillId="0" borderId="22" xfId="0" applyFont="1" applyFill="1" applyBorder="1" applyAlignment="1" applyProtection="1">
      <alignment horizontal="left" vertical="top"/>
      <protection/>
    </xf>
    <xf numFmtId="0" fontId="107" fillId="0" borderId="24" xfId="0" applyFont="1" applyFill="1" applyBorder="1" applyAlignment="1" applyProtection="1">
      <alignment horizontal="center" vertical="top"/>
      <protection/>
    </xf>
    <xf numFmtId="0" fontId="107" fillId="34" borderId="0" xfId="0" applyFont="1" applyFill="1" applyBorder="1" applyAlignment="1" applyProtection="1">
      <alignment horizontal="left" vertical="top"/>
      <protection/>
    </xf>
    <xf numFmtId="0" fontId="107" fillId="0" borderId="25" xfId="0" applyFont="1" applyFill="1" applyBorder="1" applyAlignment="1" applyProtection="1">
      <alignment horizontal="left" vertical="top"/>
      <protection/>
    </xf>
    <xf numFmtId="0" fontId="107" fillId="0" borderId="26" xfId="0" applyFont="1" applyFill="1" applyBorder="1" applyAlignment="1" applyProtection="1">
      <alignment horizontal="left" vertical="top"/>
      <protection/>
    </xf>
    <xf numFmtId="0" fontId="106" fillId="0" borderId="0" xfId="0" applyFont="1" applyFill="1" applyBorder="1" applyAlignment="1" applyProtection="1">
      <alignment vertical="top"/>
      <protection/>
    </xf>
    <xf numFmtId="0" fontId="113" fillId="20" borderId="0" xfId="0" applyFont="1" applyFill="1" applyBorder="1" applyAlignment="1">
      <alignment horizontal="right" vertical="top" wrapText="1"/>
    </xf>
    <xf numFmtId="14" fontId="114" fillId="0" borderId="0" xfId="0" applyNumberFormat="1" applyFont="1" applyFill="1" applyBorder="1" applyAlignment="1" applyProtection="1">
      <alignment horizontal="right" vertical="top"/>
      <protection/>
    </xf>
    <xf numFmtId="0" fontId="115" fillId="20" borderId="27" xfId="33" applyFont="1" applyBorder="1" applyAlignment="1" applyProtection="1">
      <alignment horizontal="center" vertical="center" wrapText="1"/>
      <protection/>
    </xf>
    <xf numFmtId="171" fontId="115" fillId="20" borderId="27" xfId="33" applyNumberFormat="1" applyFont="1" applyBorder="1" applyAlignment="1" applyProtection="1">
      <alignment horizontal="center" vertical="center" wrapText="1"/>
      <protection/>
    </xf>
    <xf numFmtId="168" fontId="116" fillId="0" borderId="27" xfId="0" applyNumberFormat="1" applyFont="1" applyFill="1" applyBorder="1" applyAlignment="1" applyProtection="1">
      <alignment horizontal="left" vertical="top" wrapText="1"/>
      <protection/>
    </xf>
    <xf numFmtId="0" fontId="10" fillId="0" borderId="28" xfId="0" applyFont="1" applyFill="1" applyBorder="1" applyAlignment="1" applyProtection="1">
      <alignment horizontal="left" vertical="top" wrapText="1"/>
      <protection/>
    </xf>
    <xf numFmtId="171" fontId="11" fillId="0" borderId="27" xfId="0" applyNumberFormat="1" applyFont="1" applyFill="1" applyBorder="1" applyAlignment="1" applyProtection="1">
      <alignment wrapText="1"/>
      <protection/>
    </xf>
    <xf numFmtId="0" fontId="8" fillId="0" borderId="29" xfId="0" applyFont="1" applyFill="1" applyBorder="1" applyAlignment="1" applyProtection="1">
      <alignment horizontal="left" vertical="top" wrapText="1"/>
      <protection/>
    </xf>
    <xf numFmtId="171" fontId="11" fillId="0" borderId="30" xfId="0" applyNumberFormat="1" applyFont="1" applyFill="1" applyBorder="1" applyAlignment="1" applyProtection="1">
      <alignment wrapText="1"/>
      <protection/>
    </xf>
    <xf numFmtId="171" fontId="117" fillId="2" borderId="31" xfId="15" applyNumberFormat="1" applyFont="1" applyBorder="1" applyAlignment="1" applyProtection="1">
      <alignment wrapText="1"/>
      <protection locked="0"/>
    </xf>
    <xf numFmtId="168" fontId="116" fillId="0" borderId="32" xfId="0" applyNumberFormat="1" applyFont="1" applyFill="1" applyBorder="1" applyAlignment="1" applyProtection="1">
      <alignment horizontal="left" vertical="top" wrapText="1"/>
      <protection/>
    </xf>
    <xf numFmtId="0" fontId="8" fillId="0" borderId="30" xfId="0" applyFont="1" applyFill="1" applyBorder="1" applyAlignment="1" applyProtection="1">
      <alignment horizontal="left" vertical="top" wrapText="1"/>
      <protection/>
    </xf>
    <xf numFmtId="0" fontId="10" fillId="0" borderId="28" xfId="0" applyFont="1" applyFill="1" applyBorder="1" applyAlignment="1" applyProtection="1">
      <alignment vertical="top" wrapText="1"/>
      <protection/>
    </xf>
    <xf numFmtId="0" fontId="106" fillId="0" borderId="31" xfId="0" applyFont="1" applyFill="1" applyBorder="1" applyAlignment="1" applyProtection="1">
      <alignment vertical="top" wrapText="1"/>
      <protection/>
    </xf>
    <xf numFmtId="169" fontId="11" fillId="0" borderId="27" xfId="0" applyNumberFormat="1" applyFont="1" applyFill="1" applyBorder="1" applyAlignment="1" applyProtection="1">
      <alignment wrapText="1"/>
      <protection/>
    </xf>
    <xf numFmtId="0" fontId="11" fillId="0" borderId="33" xfId="0" applyFont="1" applyFill="1" applyBorder="1" applyAlignment="1" applyProtection="1">
      <alignment vertical="top" wrapText="1"/>
      <protection/>
    </xf>
    <xf numFmtId="0" fontId="11" fillId="0" borderId="34" xfId="0" applyFont="1" applyFill="1" applyBorder="1" applyAlignment="1" applyProtection="1">
      <alignment vertical="top" wrapText="1"/>
      <protection/>
    </xf>
    <xf numFmtId="0" fontId="11" fillId="0" borderId="29" xfId="0" applyFont="1" applyFill="1" applyBorder="1" applyAlignment="1" applyProtection="1">
      <alignment horizontal="left" vertical="top" wrapText="1"/>
      <protection/>
    </xf>
    <xf numFmtId="171" fontId="117" fillId="2" borderId="30" xfId="15" applyNumberFormat="1" applyFont="1" applyBorder="1" applyAlignment="1" applyProtection="1">
      <alignment wrapText="1"/>
      <protection locked="0"/>
    </xf>
    <xf numFmtId="0" fontId="8" fillId="0" borderId="35" xfId="0" applyFont="1" applyFill="1" applyBorder="1" applyAlignment="1" applyProtection="1">
      <alignment horizontal="left" vertical="top" wrapText="1"/>
      <protection/>
    </xf>
    <xf numFmtId="171" fontId="11" fillId="0" borderId="32" xfId="0" applyNumberFormat="1" applyFont="1" applyFill="1" applyBorder="1" applyAlignment="1" applyProtection="1">
      <alignment wrapText="1"/>
      <protection/>
    </xf>
    <xf numFmtId="0" fontId="106" fillId="0" borderId="31" xfId="0" applyFont="1" applyFill="1" applyBorder="1" applyAlignment="1" applyProtection="1">
      <alignment horizontal="left" vertical="top" wrapText="1"/>
      <protection/>
    </xf>
    <xf numFmtId="0" fontId="115" fillId="20" borderId="36" xfId="33" applyFont="1" applyBorder="1" applyAlignment="1" applyProtection="1">
      <alignment horizontal="center" vertical="center"/>
      <protection/>
    </xf>
    <xf numFmtId="0" fontId="10" fillId="0" borderId="37" xfId="0" applyFont="1" applyFill="1" applyBorder="1" applyAlignment="1" applyProtection="1">
      <alignment horizontal="left" vertical="top" wrapText="1"/>
      <protection/>
    </xf>
    <xf numFmtId="173" fontId="117" fillId="2" borderId="27" xfId="15" applyNumberFormat="1" applyFont="1" applyBorder="1" applyAlignment="1" applyProtection="1">
      <alignment wrapText="1"/>
      <protection locked="0"/>
    </xf>
    <xf numFmtId="171" fontId="118" fillId="0" borderId="30" xfId="15" applyNumberFormat="1" applyFont="1" applyFill="1" applyBorder="1" applyAlignment="1" applyProtection="1">
      <alignment wrapText="1"/>
      <protection/>
    </xf>
    <xf numFmtId="171" fontId="118" fillId="0" borderId="31" xfId="15" applyNumberFormat="1" applyFont="1" applyFill="1" applyBorder="1" applyAlignment="1" applyProtection="1">
      <alignment wrapText="1"/>
      <protection/>
    </xf>
    <xf numFmtId="173" fontId="11" fillId="0" borderId="27" xfId="0" applyNumberFormat="1" applyFont="1" applyFill="1" applyBorder="1" applyAlignment="1" applyProtection="1">
      <alignment vertical="center" wrapText="1"/>
      <protection/>
    </xf>
    <xf numFmtId="171" fontId="11" fillId="0" borderId="38" xfId="0" applyNumberFormat="1" applyFont="1" applyFill="1" applyBorder="1" applyAlignment="1" applyProtection="1">
      <alignment wrapText="1"/>
      <protection/>
    </xf>
    <xf numFmtId="0" fontId="8" fillId="35" borderId="29" xfId="0" applyFont="1" applyFill="1" applyBorder="1" applyAlignment="1" applyProtection="1">
      <alignment horizontal="left" vertical="top" wrapText="1"/>
      <protection/>
    </xf>
    <xf numFmtId="171" fontId="118" fillId="2" borderId="30" xfId="15" applyNumberFormat="1" applyFont="1" applyFill="1" applyBorder="1" applyAlignment="1" applyProtection="1">
      <alignment wrapText="1"/>
      <protection locked="0"/>
    </xf>
    <xf numFmtId="0" fontId="119" fillId="0" borderId="39" xfId="0" applyFont="1" applyFill="1" applyBorder="1" applyAlignment="1" applyProtection="1">
      <alignment vertical="top" wrapText="1"/>
      <protection/>
    </xf>
    <xf numFmtId="0" fontId="106" fillId="0" borderId="39" xfId="0" applyFont="1" applyFill="1" applyBorder="1" applyAlignment="1" applyProtection="1">
      <alignment vertical="top"/>
      <protection/>
    </xf>
    <xf numFmtId="168" fontId="116" fillId="0" borderId="33" xfId="0" applyNumberFormat="1" applyFont="1" applyFill="1" applyBorder="1" applyAlignment="1" applyProtection="1">
      <alignment horizontal="left" vertical="top" wrapText="1"/>
      <protection/>
    </xf>
    <xf numFmtId="0" fontId="11" fillId="0" borderId="40" xfId="0" applyFont="1" applyFill="1" applyBorder="1" applyAlignment="1" applyProtection="1">
      <alignment horizontal="left" vertical="top" wrapText="1"/>
      <protection/>
    </xf>
    <xf numFmtId="171" fontId="11" fillId="0" borderId="41" xfId="0" applyNumberFormat="1" applyFont="1" applyFill="1" applyBorder="1" applyAlignment="1" applyProtection="1">
      <alignment wrapText="1"/>
      <protection/>
    </xf>
    <xf numFmtId="0" fontId="8" fillId="0" borderId="40" xfId="0" applyFont="1" applyFill="1" applyBorder="1" applyAlignment="1" applyProtection="1">
      <alignment horizontal="left" vertical="top" wrapText="1"/>
      <protection/>
    </xf>
    <xf numFmtId="171" fontId="117" fillId="2" borderId="42" xfId="15" applyNumberFormat="1" applyFont="1" applyBorder="1" applyAlignment="1" applyProtection="1">
      <alignment wrapText="1"/>
      <protection locked="0"/>
    </xf>
    <xf numFmtId="168" fontId="116" fillId="0" borderId="35" xfId="0" applyNumberFormat="1" applyFont="1" applyFill="1" applyBorder="1" applyAlignment="1" applyProtection="1">
      <alignment horizontal="left" vertical="top" wrapText="1"/>
      <protection/>
    </xf>
    <xf numFmtId="0" fontId="11" fillId="0" borderId="43" xfId="0" applyFont="1" applyFill="1" applyBorder="1" applyAlignment="1" applyProtection="1">
      <alignment horizontal="left" vertical="top" wrapText="1"/>
      <protection/>
    </xf>
    <xf numFmtId="0" fontId="8" fillId="0" borderId="41" xfId="0" applyFont="1" applyFill="1" applyBorder="1" applyAlignment="1" applyProtection="1">
      <alignment horizontal="left" vertical="top" wrapText="1"/>
      <protection/>
    </xf>
    <xf numFmtId="0" fontId="106" fillId="0" borderId="44" xfId="0" applyFont="1" applyFill="1" applyBorder="1" applyAlignment="1" applyProtection="1">
      <alignment horizontal="left" vertical="top" wrapText="1"/>
      <protection/>
    </xf>
    <xf numFmtId="173" fontId="11" fillId="0" borderId="27" xfId="0" applyNumberFormat="1" applyFont="1" applyFill="1" applyBorder="1" applyAlignment="1" applyProtection="1">
      <alignment wrapText="1"/>
      <protection/>
    </xf>
    <xf numFmtId="169" fontId="11" fillId="0" borderId="27" xfId="0" applyNumberFormat="1" applyFont="1" applyFill="1" applyBorder="1" applyAlignment="1" applyProtection="1">
      <alignment vertical="center" wrapText="1"/>
      <protection/>
    </xf>
    <xf numFmtId="181" fontId="117" fillId="2" borderId="42" xfId="15" applyNumberFormat="1" applyFont="1" applyBorder="1" applyAlignment="1" applyProtection="1">
      <alignment wrapText="1"/>
      <protection locked="0"/>
    </xf>
    <xf numFmtId="168" fontId="116" fillId="0" borderId="45" xfId="0" applyNumberFormat="1" applyFont="1" applyFill="1" applyBorder="1" applyAlignment="1" applyProtection="1">
      <alignment horizontal="left" vertical="top" wrapText="1"/>
      <protection/>
    </xf>
    <xf numFmtId="169" fontId="117" fillId="0" borderId="46" xfId="15" applyNumberFormat="1" applyFont="1" applyFill="1" applyBorder="1" applyAlignment="1" applyProtection="1">
      <alignment wrapText="1"/>
      <protection/>
    </xf>
    <xf numFmtId="168" fontId="116" fillId="0" borderId="47" xfId="0" applyNumberFormat="1" applyFont="1" applyFill="1" applyBorder="1" applyAlignment="1" applyProtection="1">
      <alignment horizontal="left" vertical="top" wrapText="1"/>
      <protection/>
    </xf>
    <xf numFmtId="0" fontId="12" fillId="0" borderId="0" xfId="0" applyFont="1" applyFill="1" applyBorder="1" applyAlignment="1" applyProtection="1">
      <alignment horizontal="left" vertical="top" wrapText="1"/>
      <protection/>
    </xf>
    <xf numFmtId="187" fontId="10" fillId="2" borderId="41" xfId="0" applyNumberFormat="1" applyFont="1" applyFill="1" applyBorder="1" applyAlignment="1" applyProtection="1">
      <alignment horizontal="right" wrapText="1"/>
      <protection locked="0"/>
    </xf>
    <xf numFmtId="169" fontId="117" fillId="0" borderId="48" xfId="15" applyNumberFormat="1" applyFont="1" applyFill="1" applyBorder="1" applyAlignment="1" applyProtection="1">
      <alignment wrapText="1"/>
      <protection/>
    </xf>
    <xf numFmtId="0" fontId="10" fillId="0" borderId="0" xfId="0" applyFont="1" applyFill="1" applyBorder="1" applyAlignment="1" applyProtection="1">
      <alignment horizontal="left" vertical="top" wrapText="1"/>
      <protection/>
    </xf>
    <xf numFmtId="187" fontId="10" fillId="2" borderId="42" xfId="0" applyNumberFormat="1" applyFont="1" applyFill="1" applyBorder="1" applyAlignment="1" applyProtection="1">
      <alignment horizontal="right" wrapText="1"/>
      <protection locked="0"/>
    </xf>
    <xf numFmtId="0" fontId="12" fillId="0" borderId="43" xfId="0" applyFont="1" applyFill="1" applyBorder="1" applyAlignment="1" applyProtection="1">
      <alignment horizontal="left" vertical="center" wrapText="1"/>
      <protection/>
    </xf>
    <xf numFmtId="171" fontId="10" fillId="0" borderId="41" xfId="0" applyNumberFormat="1" applyFont="1" applyFill="1" applyBorder="1" applyAlignment="1" applyProtection="1">
      <alignment horizontal="right" wrapText="1"/>
      <protection/>
    </xf>
    <xf numFmtId="187" fontId="117" fillId="0" borderId="47" xfId="15" applyNumberFormat="1" applyFont="1" applyFill="1" applyBorder="1" applyAlignment="1" applyProtection="1">
      <alignment wrapText="1"/>
      <protection/>
    </xf>
    <xf numFmtId="187" fontId="117" fillId="2" borderId="41" xfId="15" applyNumberFormat="1" applyFont="1" applyBorder="1" applyAlignment="1" applyProtection="1">
      <alignment wrapText="1"/>
      <protection locked="0"/>
    </xf>
    <xf numFmtId="171" fontId="11" fillId="0" borderId="47" xfId="0" applyNumberFormat="1" applyFont="1" applyFill="1" applyBorder="1" applyAlignment="1" applyProtection="1">
      <alignment wrapText="1"/>
      <protection/>
    </xf>
    <xf numFmtId="0" fontId="10" fillId="0" borderId="43" xfId="0" applyFont="1" applyFill="1" applyBorder="1" applyAlignment="1" applyProtection="1">
      <alignment horizontal="left" vertical="top"/>
      <protection/>
    </xf>
    <xf numFmtId="0" fontId="106" fillId="0" borderId="49" xfId="0" applyFont="1" applyFill="1" applyBorder="1" applyAlignment="1" applyProtection="1">
      <alignment horizontal="left" vertical="top"/>
      <protection/>
    </xf>
    <xf numFmtId="171" fontId="11" fillId="0" borderId="50" xfId="0" applyNumberFormat="1" applyFont="1" applyFill="1" applyBorder="1" applyAlignment="1" applyProtection="1">
      <alignment wrapText="1"/>
      <protection/>
    </xf>
    <xf numFmtId="168" fontId="116" fillId="0" borderId="28" xfId="0" applyNumberFormat="1" applyFont="1" applyFill="1" applyBorder="1" applyAlignment="1" applyProtection="1">
      <alignment horizontal="left" vertical="top" wrapText="1"/>
      <protection/>
    </xf>
    <xf numFmtId="171" fontId="117" fillId="2" borderId="51" xfId="15" applyNumberFormat="1" applyFont="1" applyBorder="1" applyAlignment="1" applyProtection="1">
      <alignment wrapText="1"/>
      <protection locked="0"/>
    </xf>
    <xf numFmtId="0" fontId="10" fillId="0" borderId="52" xfId="0" applyFont="1" applyFill="1" applyBorder="1" applyAlignment="1" applyProtection="1">
      <alignment horizontal="left" vertical="top"/>
      <protection/>
    </xf>
    <xf numFmtId="0" fontId="106" fillId="0" borderId="53" xfId="0" applyFont="1" applyFill="1" applyBorder="1" applyAlignment="1" applyProtection="1">
      <alignment vertical="top"/>
      <protection/>
    </xf>
    <xf numFmtId="10" fontId="117" fillId="2" borderId="36" xfId="15" applyNumberFormat="1" applyFont="1" applyBorder="1" applyAlignment="1" applyProtection="1">
      <alignment/>
      <protection locked="0"/>
    </xf>
    <xf numFmtId="171" fontId="118" fillId="0" borderId="51" xfId="15" applyNumberFormat="1" applyFont="1" applyFill="1" applyBorder="1" applyAlignment="1" applyProtection="1">
      <alignment wrapText="1"/>
      <protection/>
    </xf>
    <xf numFmtId="169" fontId="116" fillId="0" borderId="45" xfId="0" applyNumberFormat="1" applyFont="1" applyFill="1" applyBorder="1" applyAlignment="1" applyProtection="1">
      <alignment vertical="center"/>
      <protection/>
    </xf>
    <xf numFmtId="168" fontId="116" fillId="0" borderId="52" xfId="0" applyNumberFormat="1" applyFont="1" applyFill="1" applyBorder="1" applyAlignment="1" applyProtection="1">
      <alignment horizontal="left" vertical="top" wrapText="1"/>
      <protection/>
    </xf>
    <xf numFmtId="169" fontId="116" fillId="0" borderId="42" xfId="0" applyNumberFormat="1" applyFont="1" applyFill="1" applyBorder="1" applyAlignment="1" applyProtection="1">
      <alignment vertical="center"/>
      <protection/>
    </xf>
    <xf numFmtId="0" fontId="115" fillId="20" borderId="47" xfId="33" applyFont="1" applyBorder="1" applyAlignment="1" applyProtection="1">
      <alignment horizontal="center" vertical="center"/>
      <protection/>
    </xf>
    <xf numFmtId="0" fontId="115" fillId="20" borderId="43" xfId="33" applyFont="1" applyBorder="1" applyAlignment="1" applyProtection="1">
      <alignment horizontal="center" vertical="center"/>
      <protection/>
    </xf>
    <xf numFmtId="0" fontId="115" fillId="20" borderId="50" xfId="33" applyFont="1" applyBorder="1" applyAlignment="1" applyProtection="1">
      <alignment horizontal="center" vertical="center"/>
      <protection/>
    </xf>
    <xf numFmtId="168" fontId="116" fillId="0" borderId="54" xfId="0" applyNumberFormat="1" applyFont="1" applyFill="1" applyBorder="1" applyAlignment="1" applyProtection="1">
      <alignment horizontal="left" vertical="top" wrapText="1"/>
      <protection/>
    </xf>
    <xf numFmtId="171" fontId="117" fillId="2" borderId="36" xfId="15" applyNumberFormat="1" applyFont="1" applyBorder="1" applyAlignment="1" applyProtection="1">
      <alignment wrapText="1"/>
      <protection locked="0"/>
    </xf>
    <xf numFmtId="169" fontId="116" fillId="0" borderId="36" xfId="0" applyNumberFormat="1" applyFont="1" applyFill="1" applyBorder="1" applyAlignment="1" applyProtection="1">
      <alignment vertical="center"/>
      <protection/>
    </xf>
    <xf numFmtId="168" fontId="116" fillId="0" borderId="0" xfId="0" applyNumberFormat="1" applyFont="1" applyFill="1" applyBorder="1" applyAlignment="1" applyProtection="1">
      <alignment horizontal="left" vertical="top" wrapText="1"/>
      <protection/>
    </xf>
    <xf numFmtId="169" fontId="116" fillId="0" borderId="0" xfId="0" applyNumberFormat="1" applyFont="1" applyFill="1" applyBorder="1" applyAlignment="1" applyProtection="1">
      <alignment vertical="center"/>
      <protection/>
    </xf>
    <xf numFmtId="0" fontId="106" fillId="0" borderId="0" xfId="0" applyFont="1" applyFill="1" applyBorder="1" applyAlignment="1">
      <alignment horizontal="left" vertical="top"/>
    </xf>
    <xf numFmtId="169" fontId="117" fillId="2" borderId="0" xfId="15" applyNumberFormat="1" applyFont="1" applyBorder="1" applyAlignment="1" applyProtection="1">
      <alignment horizontal="right"/>
      <protection locked="0"/>
    </xf>
    <xf numFmtId="0" fontId="106" fillId="0" borderId="0" xfId="0" applyFont="1" applyFill="1" applyBorder="1" applyAlignment="1">
      <alignment horizontal="right" vertical="top"/>
    </xf>
    <xf numFmtId="0" fontId="117" fillId="34" borderId="0" xfId="15" applyNumberFormat="1" applyFont="1" applyFill="1" applyBorder="1" applyAlignment="1" applyProtection="1">
      <alignment horizontal="right"/>
      <protection/>
    </xf>
    <xf numFmtId="0" fontId="106" fillId="2" borderId="55" xfId="0" applyFont="1" applyFill="1" applyBorder="1" applyAlignment="1" applyProtection="1">
      <alignment horizontal="right" vertical="top"/>
      <protection locked="0"/>
    </xf>
    <xf numFmtId="0" fontId="120" fillId="0" borderId="0" xfId="0" applyFont="1" applyFill="1" applyBorder="1" applyAlignment="1">
      <alignment horizontal="left" vertical="top"/>
    </xf>
    <xf numFmtId="0" fontId="0" fillId="0" borderId="0" xfId="0" applyFont="1" applyFill="1" applyBorder="1" applyAlignment="1">
      <alignment horizontal="right" vertical="top"/>
    </xf>
    <xf numFmtId="0" fontId="13" fillId="34" borderId="0" xfId="0" applyFont="1" applyFill="1" applyBorder="1" applyAlignment="1" applyProtection="1">
      <alignment horizontal="right" vertical="top"/>
      <protection/>
    </xf>
    <xf numFmtId="168" fontId="116" fillId="0" borderId="36" xfId="0" applyNumberFormat="1" applyFont="1" applyFill="1" applyBorder="1" applyAlignment="1" applyProtection="1">
      <alignment horizontal="left" vertical="top"/>
      <protection/>
    </xf>
    <xf numFmtId="0" fontId="8" fillId="34" borderId="52" xfId="0" applyFont="1" applyFill="1" applyBorder="1" applyAlignment="1" applyProtection="1">
      <alignment horizontal="left" vertical="top" wrapText="1"/>
      <protection/>
    </xf>
    <xf numFmtId="0" fontId="8" fillId="34" borderId="42" xfId="0" applyFont="1" applyFill="1" applyBorder="1" applyAlignment="1" applyProtection="1">
      <alignment horizontal="left" vertical="top" wrapText="1"/>
      <protection/>
    </xf>
    <xf numFmtId="173" fontId="11" fillId="0" borderId="36" xfId="0" applyNumberFormat="1" applyFont="1" applyFill="1" applyBorder="1" applyAlignment="1" applyProtection="1">
      <alignment horizontal="right"/>
      <protection/>
    </xf>
    <xf numFmtId="0" fontId="10" fillId="34" borderId="52" xfId="0" applyFont="1" applyFill="1" applyBorder="1" applyAlignment="1" applyProtection="1">
      <alignment horizontal="left" vertical="top" wrapText="1"/>
      <protection/>
    </xf>
    <xf numFmtId="0" fontId="106" fillId="34" borderId="42" xfId="0" applyFont="1" applyFill="1" applyBorder="1" applyAlignment="1" applyProtection="1">
      <alignment horizontal="left" vertical="top" wrapText="1"/>
      <protection/>
    </xf>
    <xf numFmtId="0" fontId="10" fillId="34" borderId="52" xfId="0" applyFont="1" applyFill="1" applyBorder="1" applyAlignment="1" applyProtection="1">
      <alignment horizontal="left" vertical="center"/>
      <protection/>
    </xf>
    <xf numFmtId="0" fontId="106" fillId="34" borderId="42" xfId="0" applyFont="1" applyFill="1" applyBorder="1" applyAlignment="1" applyProtection="1">
      <alignment horizontal="left" vertical="top"/>
      <protection/>
    </xf>
    <xf numFmtId="168" fontId="116" fillId="0" borderId="45" xfId="0" applyNumberFormat="1" applyFont="1" applyFill="1" applyBorder="1" applyAlignment="1" applyProtection="1">
      <alignment horizontal="left" vertical="top"/>
      <protection/>
    </xf>
    <xf numFmtId="0" fontId="11" fillId="34" borderId="56" xfId="0" applyFont="1" applyFill="1" applyBorder="1" applyAlignment="1" applyProtection="1">
      <alignment horizontal="left" vertical="center"/>
      <protection/>
    </xf>
    <xf numFmtId="0" fontId="11" fillId="34" borderId="42" xfId="0" applyFont="1" applyFill="1" applyBorder="1" applyAlignment="1" applyProtection="1">
      <alignment horizontal="left" vertical="top"/>
      <protection/>
    </xf>
    <xf numFmtId="169" fontId="11" fillId="0" borderId="45" xfId="0" applyNumberFormat="1" applyFont="1" applyFill="1" applyBorder="1" applyAlignment="1" applyProtection="1">
      <alignment horizontal="right"/>
      <protection/>
    </xf>
    <xf numFmtId="0" fontId="11" fillId="34" borderId="56" xfId="0" applyFont="1" applyFill="1" applyBorder="1" applyAlignment="1" applyProtection="1">
      <alignment horizontal="left" vertical="top" wrapText="1"/>
      <protection/>
    </xf>
    <xf numFmtId="0" fontId="8" fillId="0" borderId="46" xfId="0" applyFont="1" applyFill="1" applyBorder="1" applyAlignment="1" applyProtection="1">
      <alignment horizontal="left" vertical="top" wrapText="1"/>
      <protection/>
    </xf>
    <xf numFmtId="171" fontId="117" fillId="34" borderId="45" xfId="15" applyNumberFormat="1" applyFont="1" applyFill="1" applyBorder="1" applyAlignment="1" applyProtection="1">
      <alignment horizontal="right" vertical="center" wrapText="1"/>
      <protection/>
    </xf>
    <xf numFmtId="0" fontId="11" fillId="34" borderId="40" xfId="0" applyFont="1" applyFill="1" applyBorder="1" applyAlignment="1" applyProtection="1">
      <alignment horizontal="left" vertical="top" wrapText="1"/>
      <protection/>
    </xf>
    <xf numFmtId="171" fontId="117" fillId="2" borderId="41" xfId="15" applyNumberFormat="1" applyFont="1" applyBorder="1" applyAlignment="1" applyProtection="1">
      <alignment horizontal="right" wrapText="1"/>
      <protection locked="0"/>
    </xf>
    <xf numFmtId="171" fontId="117" fillId="34" borderId="47" xfId="15" applyNumberFormat="1" applyFont="1" applyFill="1" applyBorder="1" applyAlignment="1" applyProtection="1">
      <alignment horizontal="right" vertical="center" wrapText="1"/>
      <protection/>
    </xf>
    <xf numFmtId="171" fontId="117" fillId="2" borderId="42" xfId="15" applyNumberFormat="1" applyFont="1" applyBorder="1" applyAlignment="1" applyProtection="1">
      <alignment horizontal="right" wrapText="1"/>
      <protection locked="0"/>
    </xf>
    <xf numFmtId="168" fontId="116" fillId="0" borderId="50" xfId="0" applyNumberFormat="1" applyFont="1" applyFill="1" applyBorder="1" applyAlignment="1" applyProtection="1">
      <alignment horizontal="left" vertical="top"/>
      <protection/>
    </xf>
    <xf numFmtId="0" fontId="8" fillId="34" borderId="43" xfId="0" applyFont="1" applyFill="1" applyBorder="1" applyAlignment="1" applyProtection="1">
      <alignment horizontal="left" vertical="center" wrapText="1"/>
      <protection/>
    </xf>
    <xf numFmtId="0" fontId="8" fillId="0" borderId="42" xfId="0" applyFont="1" applyFill="1" applyBorder="1" applyAlignment="1" applyProtection="1">
      <alignment horizontal="left" vertical="top" wrapText="1"/>
      <protection/>
    </xf>
    <xf numFmtId="173" fontId="11" fillId="0" borderId="50" xfId="0" applyNumberFormat="1" applyFont="1" applyFill="1" applyBorder="1" applyAlignment="1" applyProtection="1">
      <alignment horizontal="right"/>
      <protection/>
    </xf>
    <xf numFmtId="0" fontId="10" fillId="34" borderId="43" xfId="0" applyFont="1" applyFill="1" applyBorder="1" applyAlignment="1" applyProtection="1">
      <alignment horizontal="left" vertical="top" wrapText="1"/>
      <protection/>
    </xf>
    <xf numFmtId="173" fontId="117" fillId="2" borderId="57" xfId="15" applyNumberFormat="1" applyFont="1" applyBorder="1" applyAlignment="1" applyProtection="1">
      <alignment horizontal="right" wrapText="1"/>
      <protection locked="0"/>
    </xf>
    <xf numFmtId="168" fontId="116" fillId="34" borderId="45" xfId="0" applyNumberFormat="1" applyFont="1" applyFill="1" applyBorder="1" applyAlignment="1" applyProtection="1">
      <alignment horizontal="left" vertical="top"/>
      <protection/>
    </xf>
    <xf numFmtId="171" fontId="11" fillId="34" borderId="46" xfId="0" applyNumberFormat="1" applyFont="1" applyFill="1" applyBorder="1" applyAlignment="1" applyProtection="1">
      <alignment horizontal="right" vertical="center"/>
      <protection/>
    </xf>
    <xf numFmtId="0" fontId="116" fillId="34" borderId="47" xfId="0" applyFont="1" applyFill="1" applyBorder="1" applyAlignment="1" applyProtection="1">
      <alignment horizontal="left" vertical="top"/>
      <protection/>
    </xf>
    <xf numFmtId="171" fontId="11" fillId="34" borderId="41" xfId="0" applyNumberFormat="1" applyFont="1" applyFill="1" applyBorder="1" applyAlignment="1" applyProtection="1">
      <alignment horizontal="right"/>
      <protection/>
    </xf>
    <xf numFmtId="171" fontId="116" fillId="34" borderId="48" xfId="0" applyNumberFormat="1" applyFont="1" applyFill="1" applyBorder="1" applyAlignment="1" applyProtection="1">
      <alignment horizontal="right" vertical="center"/>
      <protection/>
    </xf>
    <xf numFmtId="171" fontId="116" fillId="34" borderId="42" xfId="0" applyNumberFormat="1" applyFont="1" applyFill="1" applyBorder="1" applyAlignment="1" applyProtection="1">
      <alignment horizontal="right"/>
      <protection/>
    </xf>
    <xf numFmtId="0" fontId="116" fillId="34" borderId="50" xfId="0" applyFont="1" applyFill="1" applyBorder="1" applyAlignment="1" applyProtection="1">
      <alignment horizontal="left" vertical="top"/>
      <protection/>
    </xf>
    <xf numFmtId="0" fontId="8" fillId="34" borderId="43" xfId="0" applyFont="1" applyFill="1" applyBorder="1" applyAlignment="1" applyProtection="1">
      <alignment horizontal="left" vertical="top" wrapText="1"/>
      <protection/>
    </xf>
    <xf numFmtId="173" fontId="116" fillId="34" borderId="41" xfId="0" applyNumberFormat="1" applyFont="1" applyFill="1" applyBorder="1" applyAlignment="1" applyProtection="1">
      <alignment horizontal="right" vertical="center"/>
      <protection/>
    </xf>
    <xf numFmtId="168" fontId="116" fillId="34" borderId="47" xfId="0" applyNumberFormat="1" applyFont="1" applyFill="1" applyBorder="1" applyAlignment="1" applyProtection="1">
      <alignment horizontal="left" vertical="top"/>
      <protection/>
    </xf>
    <xf numFmtId="0" fontId="11" fillId="34" borderId="0" xfId="0" applyFont="1" applyFill="1" applyBorder="1" applyAlignment="1" applyProtection="1">
      <alignment horizontal="left" vertical="top" wrapText="1"/>
      <protection/>
    </xf>
    <xf numFmtId="171" fontId="11" fillId="34" borderId="41" xfId="0" applyNumberFormat="1" applyFont="1" applyFill="1" applyBorder="1" applyAlignment="1" applyProtection="1">
      <alignment horizontal="right" vertical="center"/>
      <protection/>
    </xf>
    <xf numFmtId="171" fontId="11" fillId="34" borderId="48" xfId="0" applyNumberFormat="1" applyFont="1" applyFill="1" applyBorder="1" applyAlignment="1" applyProtection="1">
      <alignment horizontal="right" vertical="center"/>
      <protection/>
    </xf>
    <xf numFmtId="171" fontId="11" fillId="34" borderId="42" xfId="0" applyNumberFormat="1" applyFont="1" applyFill="1" applyBorder="1" applyAlignment="1" applyProtection="1">
      <alignment horizontal="right" vertical="center"/>
      <protection/>
    </xf>
    <xf numFmtId="0" fontId="8" fillId="34" borderId="49" xfId="0" applyFont="1" applyFill="1" applyBorder="1" applyAlignment="1" applyProtection="1">
      <alignment horizontal="left" vertical="top" wrapText="1"/>
      <protection/>
    </xf>
    <xf numFmtId="0" fontId="8" fillId="34" borderId="41" xfId="0" applyFont="1" applyFill="1" applyBorder="1" applyAlignment="1" applyProtection="1">
      <alignment horizontal="left" vertical="top" wrapText="1"/>
      <protection/>
    </xf>
    <xf numFmtId="173" fontId="11" fillId="34" borderId="41" xfId="0" applyNumberFormat="1" applyFont="1" applyFill="1" applyBorder="1" applyAlignment="1" applyProtection="1">
      <alignment horizontal="right" vertical="center"/>
      <protection/>
    </xf>
    <xf numFmtId="0" fontId="106" fillId="34" borderId="49" xfId="0" applyFont="1" applyFill="1" applyBorder="1" applyAlignment="1" applyProtection="1">
      <alignment horizontal="left" vertical="top"/>
      <protection/>
    </xf>
    <xf numFmtId="0" fontId="106" fillId="34" borderId="41" xfId="0" applyFont="1" applyFill="1" applyBorder="1" applyAlignment="1" applyProtection="1">
      <alignment horizontal="left" vertical="top"/>
      <protection/>
    </xf>
    <xf numFmtId="173" fontId="11" fillId="0" borderId="50" xfId="0" applyNumberFormat="1" applyFont="1" applyFill="1" applyBorder="1" applyAlignment="1" applyProtection="1">
      <alignment horizontal="right" vertical="center"/>
      <protection/>
    </xf>
    <xf numFmtId="0" fontId="10" fillId="34" borderId="52" xfId="0" applyFont="1" applyFill="1" applyBorder="1" applyAlignment="1" applyProtection="1">
      <alignment horizontal="left" vertical="top"/>
      <protection/>
    </xf>
    <xf numFmtId="173" fontId="11" fillId="0" borderId="36" xfId="0" applyNumberFormat="1" applyFont="1" applyFill="1" applyBorder="1" applyAlignment="1" applyProtection="1">
      <alignment horizontal="right" vertical="center"/>
      <protection/>
    </xf>
    <xf numFmtId="173" fontId="117" fillId="2" borderId="51" xfId="15" applyNumberFormat="1" applyFont="1" applyBorder="1" applyAlignment="1" applyProtection="1">
      <alignment horizontal="right" wrapText="1"/>
      <protection locked="0"/>
    </xf>
    <xf numFmtId="173" fontId="117" fillId="2" borderId="36" xfId="15" applyNumberFormat="1" applyFont="1" applyBorder="1" applyAlignment="1" applyProtection="1">
      <alignment horizontal="right"/>
      <protection locked="0"/>
    </xf>
    <xf numFmtId="171" fontId="11" fillId="34" borderId="45" xfId="0" applyNumberFormat="1" applyFont="1" applyFill="1" applyBorder="1" applyAlignment="1" applyProtection="1">
      <alignment horizontal="right" vertical="center"/>
      <protection/>
    </xf>
    <xf numFmtId="171" fontId="117" fillId="2" borderId="41" xfId="15" applyNumberFormat="1" applyFont="1" applyBorder="1" applyAlignment="1" applyProtection="1">
      <alignment horizontal="right" vertical="center"/>
      <protection locked="0"/>
    </xf>
    <xf numFmtId="0" fontId="8" fillId="34" borderId="0" xfId="0" applyFont="1" applyFill="1" applyBorder="1" applyAlignment="1" applyProtection="1">
      <alignment horizontal="left" vertical="top" wrapText="1"/>
      <protection/>
    </xf>
    <xf numFmtId="171" fontId="11" fillId="34" borderId="47" xfId="0" applyNumberFormat="1" applyFont="1" applyFill="1" applyBorder="1" applyAlignment="1" applyProtection="1">
      <alignment horizontal="right" vertical="center"/>
      <protection/>
    </xf>
    <xf numFmtId="171" fontId="117" fillId="2" borderId="42" xfId="15" applyNumberFormat="1" applyFont="1" applyBorder="1" applyAlignment="1" applyProtection="1">
      <alignment horizontal="right"/>
      <protection locked="0"/>
    </xf>
    <xf numFmtId="171" fontId="116" fillId="34" borderId="47" xfId="0" applyNumberFormat="1" applyFont="1" applyFill="1" applyBorder="1" applyAlignment="1" applyProtection="1">
      <alignment horizontal="right" vertical="center"/>
      <protection/>
    </xf>
    <xf numFmtId="0" fontId="116" fillId="0" borderId="50" xfId="0" applyFont="1" applyFill="1" applyBorder="1" applyAlignment="1" applyProtection="1">
      <alignment horizontal="left" vertical="top"/>
      <protection/>
    </xf>
    <xf numFmtId="173" fontId="116" fillId="0" borderId="50" xfId="0" applyNumberFormat="1" applyFont="1" applyFill="1" applyBorder="1" applyAlignment="1" applyProtection="1">
      <alignment horizontal="right" vertical="center"/>
      <protection/>
    </xf>
    <xf numFmtId="0" fontId="121" fillId="20" borderId="36" xfId="33" applyFont="1" applyBorder="1" applyAlignment="1" applyProtection="1">
      <alignment horizontal="center" vertical="center"/>
      <protection/>
    </xf>
    <xf numFmtId="0" fontId="8" fillId="35" borderId="40" xfId="0" applyNumberFormat="1" applyFont="1" applyFill="1" applyBorder="1" applyAlignment="1" applyProtection="1">
      <alignment horizontal="left" vertical="top" wrapText="1"/>
      <protection/>
    </xf>
    <xf numFmtId="171" fontId="117" fillId="2" borderId="41" xfId="15" applyNumberFormat="1" applyFont="1" applyFill="1" applyBorder="1" applyAlignment="1" applyProtection="1">
      <alignment horizontal="right"/>
      <protection locked="0"/>
    </xf>
    <xf numFmtId="0" fontId="122" fillId="0" borderId="39" xfId="0" applyFont="1" applyFill="1" applyBorder="1" applyAlignment="1" applyProtection="1">
      <alignment vertical="top" wrapText="1"/>
      <protection/>
    </xf>
    <xf numFmtId="0" fontId="8" fillId="34" borderId="40" xfId="0" applyFont="1" applyFill="1" applyBorder="1" applyAlignment="1" applyProtection="1">
      <alignment horizontal="left" vertical="top" wrapText="1"/>
      <protection/>
    </xf>
    <xf numFmtId="173" fontId="11" fillId="34" borderId="36" xfId="0" applyNumberFormat="1" applyFont="1" applyFill="1" applyBorder="1" applyAlignment="1" applyProtection="1">
      <alignment horizontal="right"/>
      <protection/>
    </xf>
    <xf numFmtId="0" fontId="0" fillId="34" borderId="0" xfId="0" applyFont="1" applyFill="1" applyBorder="1" applyAlignment="1" applyProtection="1">
      <alignment horizontal="left" vertical="top"/>
      <protection/>
    </xf>
    <xf numFmtId="0" fontId="14" fillId="0" borderId="0" xfId="0" applyFont="1" applyFill="1" applyBorder="1" applyAlignment="1" applyProtection="1">
      <alignment horizontal="left" vertical="top"/>
      <protection/>
    </xf>
    <xf numFmtId="171" fontId="117" fillId="2" borderId="51" xfId="15" applyNumberFormat="1" applyFont="1" applyBorder="1" applyAlignment="1" applyProtection="1">
      <alignment horizontal="right" wrapText="1"/>
      <protection locked="0"/>
    </xf>
    <xf numFmtId="169" fontId="11" fillId="0" borderId="36" xfId="0" applyNumberFormat="1" applyFont="1" applyFill="1" applyBorder="1" applyAlignment="1" applyProtection="1">
      <alignment horizontal="right"/>
      <protection/>
    </xf>
    <xf numFmtId="169" fontId="117" fillId="2" borderId="51" xfId="15" applyNumberFormat="1" applyFont="1" applyBorder="1" applyAlignment="1" applyProtection="1">
      <alignment horizontal="right" wrapText="1"/>
      <protection locked="0"/>
    </xf>
    <xf numFmtId="0" fontId="116" fillId="34" borderId="52" xfId="0" applyFont="1" applyFill="1" applyBorder="1" applyAlignment="1" applyProtection="1">
      <alignment horizontal="left" vertical="top" wrapText="1"/>
      <protection/>
    </xf>
    <xf numFmtId="0" fontId="116" fillId="34" borderId="42" xfId="0" applyFont="1" applyFill="1" applyBorder="1" applyAlignment="1" applyProtection="1">
      <alignment horizontal="left" vertical="top" wrapText="1"/>
      <protection/>
    </xf>
    <xf numFmtId="0" fontId="116" fillId="34" borderId="56" xfId="0" applyFont="1" applyFill="1" applyBorder="1" applyAlignment="1" applyProtection="1">
      <alignment horizontal="left" vertical="top" wrapText="1"/>
      <protection/>
    </xf>
    <xf numFmtId="0" fontId="116" fillId="34" borderId="46" xfId="0" applyFont="1" applyFill="1" applyBorder="1" applyAlignment="1" applyProtection="1">
      <alignment horizontal="left" vertical="top" wrapText="1"/>
      <protection/>
    </xf>
    <xf numFmtId="171" fontId="11" fillId="0" borderId="45" xfId="0" applyNumberFormat="1" applyFont="1" applyFill="1" applyBorder="1" applyAlignment="1" applyProtection="1">
      <alignment horizontal="right"/>
      <protection/>
    </xf>
    <xf numFmtId="0" fontId="12" fillId="34" borderId="56" xfId="0" applyFont="1" applyFill="1" applyBorder="1" applyAlignment="1" applyProtection="1">
      <alignment horizontal="left" vertical="top" wrapText="1"/>
      <protection/>
    </xf>
    <xf numFmtId="0" fontId="106" fillId="34" borderId="46" xfId="0" applyFont="1" applyFill="1" applyBorder="1" applyAlignment="1" applyProtection="1">
      <alignment horizontal="left" vertical="top" wrapText="1"/>
      <protection/>
    </xf>
    <xf numFmtId="171" fontId="11" fillId="0" borderId="46" xfId="0" applyNumberFormat="1" applyFont="1" applyFill="1" applyBorder="1" applyAlignment="1" applyProtection="1">
      <alignment horizontal="right"/>
      <protection/>
    </xf>
    <xf numFmtId="0" fontId="106" fillId="34" borderId="40" xfId="0" applyFont="1" applyFill="1" applyBorder="1" applyAlignment="1" applyProtection="1">
      <alignment horizontal="left" vertical="top" wrapText="1"/>
      <protection/>
    </xf>
    <xf numFmtId="171" fontId="11" fillId="0" borderId="48" xfId="0" applyNumberFormat="1" applyFont="1" applyFill="1" applyBorder="1" applyAlignment="1" applyProtection="1">
      <alignment horizontal="right"/>
      <protection/>
    </xf>
    <xf numFmtId="171" fontId="117" fillId="34" borderId="48" xfId="15" applyNumberFormat="1" applyFont="1" applyFill="1" applyBorder="1" applyAlignment="1" applyProtection="1">
      <alignment horizontal="right" wrapText="1"/>
      <protection/>
    </xf>
    <xf numFmtId="0" fontId="10" fillId="34" borderId="40" xfId="0" applyFont="1" applyFill="1" applyBorder="1" applyAlignment="1" applyProtection="1">
      <alignment horizontal="left" vertical="top" wrapText="1"/>
      <protection/>
    </xf>
    <xf numFmtId="168" fontId="117" fillId="34" borderId="47" xfId="21" applyNumberFormat="1" applyFont="1" applyFill="1" applyBorder="1" applyAlignment="1" applyProtection="1">
      <alignment horizontal="left" vertical="top"/>
      <protection/>
    </xf>
    <xf numFmtId="171" fontId="117" fillId="2" borderId="46" xfId="15" applyNumberFormat="1" applyFont="1" applyBorder="1" applyAlignment="1" applyProtection="1">
      <alignment horizontal="right" wrapText="1"/>
      <protection locked="0"/>
    </xf>
    <xf numFmtId="171" fontId="117" fillId="34" borderId="48" xfId="21" applyNumberFormat="1" applyFont="1" applyFill="1" applyBorder="1" applyAlignment="1" applyProtection="1">
      <alignment horizontal="right" wrapText="1"/>
      <protection/>
    </xf>
    <xf numFmtId="168" fontId="117" fillId="34" borderId="40" xfId="15" applyNumberFormat="1" applyFont="1" applyFill="1" applyBorder="1" applyAlignment="1" applyProtection="1">
      <alignment horizontal="left" vertical="top"/>
      <protection/>
    </xf>
    <xf numFmtId="0" fontId="15" fillId="28" borderId="52" xfId="41" applyFont="1" applyBorder="1" applyAlignment="1" applyProtection="1">
      <alignment horizontal="left" vertical="top" wrapText="1"/>
      <protection/>
    </xf>
    <xf numFmtId="171" fontId="123" fillId="28" borderId="42" xfId="41" applyNumberFormat="1" applyFont="1" applyBorder="1" applyAlignment="1" applyProtection="1">
      <alignment horizontal="right" wrapText="1"/>
      <protection locked="0"/>
    </xf>
    <xf numFmtId="171" fontId="124" fillId="28" borderId="41" xfId="41" applyNumberFormat="1" applyFont="1" applyBorder="1" applyAlignment="1" applyProtection="1">
      <alignment horizontal="right" wrapText="1"/>
      <protection locked="0"/>
    </xf>
    <xf numFmtId="0" fontId="10" fillId="0" borderId="40" xfId="0" applyFont="1" applyFill="1" applyBorder="1" applyAlignment="1" applyProtection="1">
      <alignment horizontal="left" vertical="top" wrapText="1"/>
      <protection/>
    </xf>
    <xf numFmtId="171" fontId="117" fillId="2" borderId="46" xfId="15" applyNumberFormat="1" applyFont="1" applyFill="1" applyBorder="1" applyAlignment="1" applyProtection="1">
      <alignment horizontal="right" wrapText="1"/>
      <protection locked="0"/>
    </xf>
    <xf numFmtId="171" fontId="117" fillId="34" borderId="50" xfId="21" applyNumberFormat="1" applyFont="1" applyFill="1" applyBorder="1" applyAlignment="1" applyProtection="1">
      <alignment horizontal="right"/>
      <protection/>
    </xf>
    <xf numFmtId="168" fontId="116" fillId="34" borderId="50" xfId="0" applyNumberFormat="1" applyFont="1" applyFill="1" applyBorder="1" applyAlignment="1" applyProtection="1">
      <alignment horizontal="left" vertical="top"/>
      <protection/>
    </xf>
    <xf numFmtId="0" fontId="16" fillId="34" borderId="42" xfId="41" applyFont="1" applyFill="1" applyBorder="1" applyAlignment="1" applyProtection="1">
      <alignment vertical="top" wrapText="1"/>
      <protection/>
    </xf>
    <xf numFmtId="171" fontId="118" fillId="0" borderId="50" xfId="15" applyNumberFormat="1" applyFont="1" applyFill="1" applyBorder="1" applyAlignment="1" applyProtection="1">
      <alignment horizontal="right" wrapText="1"/>
      <protection/>
    </xf>
    <xf numFmtId="171" fontId="11" fillId="0" borderId="36" xfId="0" applyNumberFormat="1" applyFont="1" applyFill="1" applyBorder="1" applyAlignment="1" applyProtection="1">
      <alignment horizontal="right"/>
      <protection/>
    </xf>
    <xf numFmtId="168" fontId="116" fillId="0" borderId="54" xfId="0" applyNumberFormat="1" applyFont="1" applyFill="1" applyBorder="1" applyAlignment="1" applyProtection="1">
      <alignment horizontal="left" vertical="top"/>
      <protection/>
    </xf>
    <xf numFmtId="169" fontId="11" fillId="0" borderId="54" xfId="0" applyNumberFormat="1" applyFont="1" applyFill="1" applyBorder="1" applyAlignment="1" applyProtection="1">
      <alignment horizontal="right"/>
      <protection/>
    </xf>
    <xf numFmtId="171" fontId="117" fillId="34" borderId="45" xfId="15" applyNumberFormat="1" applyFont="1" applyFill="1" applyBorder="1" applyAlignment="1" applyProtection="1">
      <alignment horizontal="right" wrapText="1"/>
      <protection/>
    </xf>
    <xf numFmtId="0" fontId="10" fillId="34" borderId="40" xfId="0" applyNumberFormat="1" applyFont="1" applyFill="1" applyBorder="1" applyAlignment="1" applyProtection="1">
      <alignment horizontal="left" vertical="top" wrapText="1"/>
      <protection/>
    </xf>
    <xf numFmtId="171" fontId="117" fillId="34" borderId="47" xfId="15" applyNumberFormat="1" applyFont="1" applyFill="1" applyBorder="1" applyAlignment="1" applyProtection="1">
      <alignment horizontal="right" wrapText="1"/>
      <protection/>
    </xf>
    <xf numFmtId="171" fontId="11" fillId="34" borderId="47" xfId="0" applyNumberFormat="1" applyFont="1" applyFill="1" applyBorder="1" applyAlignment="1" applyProtection="1">
      <alignment horizontal="right"/>
      <protection/>
    </xf>
    <xf numFmtId="171" fontId="117" fillId="2" borderId="58" xfId="15" applyNumberFormat="1" applyFont="1" applyBorder="1" applyAlignment="1" applyProtection="1">
      <alignment horizontal="right" wrapText="1"/>
      <protection locked="0"/>
    </xf>
    <xf numFmtId="9" fontId="117" fillId="2" borderId="36" xfId="15" applyNumberFormat="1" applyFont="1" applyBorder="1" applyAlignment="1" applyProtection="1">
      <alignment horizontal="right"/>
      <protection locked="0"/>
    </xf>
    <xf numFmtId="3" fontId="11" fillId="0" borderId="36" xfId="0" applyNumberFormat="1" applyFont="1" applyFill="1" applyBorder="1" applyAlignment="1" applyProtection="1">
      <alignment horizontal="right"/>
      <protection/>
    </xf>
    <xf numFmtId="169" fontId="117" fillId="2" borderId="59" xfId="15" applyNumberFormat="1" applyFont="1" applyBorder="1" applyAlignment="1" applyProtection="1">
      <alignment horizontal="right" wrapText="1"/>
      <protection locked="0"/>
    </xf>
    <xf numFmtId="168" fontId="116" fillId="34" borderId="60" xfId="0" applyNumberFormat="1" applyFont="1" applyFill="1" applyBorder="1" applyAlignment="1" applyProtection="1">
      <alignment horizontal="left" vertical="top"/>
      <protection/>
    </xf>
    <xf numFmtId="0" fontId="106" fillId="34" borderId="0" xfId="0" applyFont="1" applyFill="1" applyBorder="1" applyAlignment="1">
      <alignment vertical="top" wrapText="1"/>
    </xf>
    <xf numFmtId="171" fontId="117" fillId="2" borderId="61" xfId="15" applyNumberFormat="1" applyFont="1" applyBorder="1" applyAlignment="1" applyProtection="1">
      <alignment horizontal="right" wrapText="1"/>
      <protection locked="0"/>
    </xf>
    <xf numFmtId="168" fontId="116" fillId="34" borderId="36" xfId="0" applyNumberFormat="1" applyFont="1" applyFill="1" applyBorder="1" applyAlignment="1" applyProtection="1">
      <alignment horizontal="left" vertical="top"/>
      <protection/>
    </xf>
    <xf numFmtId="0" fontId="10" fillId="34" borderId="60" xfId="0" applyFont="1" applyFill="1" applyBorder="1" applyAlignment="1" applyProtection="1">
      <alignment horizontal="left" vertical="top" wrapText="1"/>
      <protection/>
    </xf>
    <xf numFmtId="171" fontId="11" fillId="0" borderId="42" xfId="0" applyNumberFormat="1" applyFont="1" applyFill="1" applyBorder="1" applyAlignment="1" applyProtection="1">
      <alignment horizontal="right"/>
      <protection/>
    </xf>
    <xf numFmtId="173" fontId="125" fillId="2" borderId="46" xfId="15" applyNumberFormat="1" applyFont="1" applyBorder="1" applyAlignment="1" applyProtection="1">
      <alignment horizontal="right"/>
      <protection locked="0"/>
    </xf>
    <xf numFmtId="0" fontId="86" fillId="0" borderId="0" xfId="15" applyFont="1" applyFill="1" applyBorder="1" applyAlignment="1">
      <alignment horizontal="left" vertical="top"/>
    </xf>
    <xf numFmtId="169" fontId="11" fillId="34" borderId="36" xfId="0" applyNumberFormat="1" applyFont="1" applyFill="1" applyBorder="1" applyAlignment="1" applyProtection="1">
      <alignment horizontal="right"/>
      <protection/>
    </xf>
    <xf numFmtId="0" fontId="117" fillId="2" borderId="36" xfId="15" applyFont="1" applyBorder="1" applyAlignment="1" applyProtection="1">
      <alignment horizontal="right"/>
      <protection locked="0"/>
    </xf>
    <xf numFmtId="169" fontId="117" fillId="2" borderId="36" xfId="15" applyNumberFormat="1" applyFont="1" applyBorder="1" applyAlignment="1" applyProtection="1">
      <alignment horizontal="right"/>
      <protection locked="0"/>
    </xf>
    <xf numFmtId="169" fontId="117" fillId="0" borderId="36" xfId="15" applyNumberFormat="1" applyFont="1" applyFill="1" applyBorder="1" applyAlignment="1" applyProtection="1">
      <alignment horizontal="right"/>
      <protection/>
    </xf>
    <xf numFmtId="168" fontId="126" fillId="34" borderId="60" xfId="0" applyNumberFormat="1" applyFont="1" applyFill="1" applyBorder="1" applyAlignment="1" applyProtection="1">
      <alignment vertical="center" wrapText="1"/>
      <protection/>
    </xf>
    <xf numFmtId="171" fontId="117" fillId="2" borderId="36" xfId="15" applyNumberFormat="1" applyFont="1" applyBorder="1" applyAlignment="1" applyProtection="1">
      <alignment horizontal="right"/>
      <protection locked="0"/>
    </xf>
    <xf numFmtId="0" fontId="11" fillId="0" borderId="36" xfId="0" applyFont="1" applyFill="1" applyBorder="1" applyAlignment="1" applyProtection="1">
      <alignment horizontal="right"/>
      <protection/>
    </xf>
    <xf numFmtId="0" fontId="0" fillId="34" borderId="0" xfId="0" applyFont="1" applyFill="1" applyBorder="1" applyAlignment="1">
      <alignment horizontal="left" vertical="top"/>
    </xf>
    <xf numFmtId="0" fontId="0" fillId="34" borderId="0" xfId="0" applyFont="1" applyFill="1" applyBorder="1" applyAlignment="1">
      <alignment horizontal="right" vertical="top"/>
    </xf>
    <xf numFmtId="0" fontId="117" fillId="2" borderId="0" xfId="15" applyNumberFormat="1" applyFont="1" applyBorder="1" applyAlignment="1" applyProtection="1">
      <alignment horizontal="right"/>
      <protection locked="0"/>
    </xf>
    <xf numFmtId="173" fontId="11" fillId="2" borderId="36" xfId="0" applyNumberFormat="1" applyFont="1" applyFill="1" applyBorder="1" applyAlignment="1" applyProtection="1">
      <alignment horizontal="right"/>
      <protection locked="0"/>
    </xf>
    <xf numFmtId="169" fontId="11" fillId="2" borderId="36" xfId="0" applyNumberFormat="1" applyFont="1" applyFill="1" applyBorder="1" applyAlignment="1" applyProtection="1">
      <alignment horizontal="right"/>
      <protection locked="0"/>
    </xf>
    <xf numFmtId="173" fontId="11" fillId="2" borderId="36" xfId="0" applyNumberFormat="1" applyFont="1" applyFill="1" applyBorder="1" applyAlignment="1" applyProtection="1">
      <alignment horizontal="right"/>
      <protection/>
    </xf>
    <xf numFmtId="0" fontId="127" fillId="0" borderId="0" xfId="0" applyFont="1" applyFill="1" applyBorder="1" applyAlignment="1" applyProtection="1">
      <alignment vertical="top"/>
      <protection/>
    </xf>
    <xf numFmtId="0" fontId="0" fillId="0" borderId="0" xfId="0" applyFont="1" applyFill="1" applyBorder="1" applyAlignment="1" applyProtection="1">
      <alignment horizontal="left" vertical="top"/>
      <protection/>
    </xf>
    <xf numFmtId="0" fontId="128" fillId="0" borderId="0" xfId="0" applyFont="1" applyFill="1" applyBorder="1" applyAlignment="1" applyProtection="1">
      <alignment vertical="top"/>
      <protection/>
    </xf>
    <xf numFmtId="0" fontId="0" fillId="0" borderId="0" xfId="0" applyFont="1" applyFill="1" applyBorder="1" applyAlignment="1">
      <alignment horizontal="right" vertical="top" wrapText="1"/>
    </xf>
    <xf numFmtId="0" fontId="0" fillId="0" borderId="0" xfId="0" applyFont="1" applyFill="1" applyBorder="1" applyAlignment="1">
      <alignment horizontal="left" vertical="top" wrapText="1"/>
    </xf>
    <xf numFmtId="0" fontId="113" fillId="20" borderId="0" xfId="0" applyFont="1" applyFill="1" applyBorder="1" applyAlignment="1">
      <alignment horizontal="center" vertical="top" wrapText="1"/>
    </xf>
    <xf numFmtId="0" fontId="128" fillId="0" borderId="0" xfId="0" applyFont="1" applyFill="1" applyBorder="1" applyAlignment="1">
      <alignment horizontal="left" vertical="top"/>
    </xf>
    <xf numFmtId="0" fontId="128" fillId="0" borderId="0" xfId="0" applyFont="1" applyFill="1" applyBorder="1" applyAlignment="1" applyProtection="1">
      <alignment horizontal="right" vertical="top"/>
      <protection/>
    </xf>
    <xf numFmtId="0" fontId="129" fillId="0" borderId="0" xfId="0" applyFont="1" applyFill="1" applyBorder="1" applyAlignment="1" applyProtection="1">
      <alignment horizontal="center" vertical="top"/>
      <protection/>
    </xf>
    <xf numFmtId="0" fontId="130" fillId="0" borderId="0" xfId="0" applyFont="1" applyFill="1" applyBorder="1" applyAlignment="1" applyProtection="1">
      <alignment horizontal="center" vertical="top"/>
      <protection/>
    </xf>
    <xf numFmtId="0" fontId="116" fillId="0" borderId="0" xfId="0" applyFont="1" applyFill="1" applyBorder="1" applyAlignment="1" applyProtection="1">
      <alignment horizontal="center" vertical="top"/>
      <protection/>
    </xf>
    <xf numFmtId="0" fontId="106" fillId="0" borderId="0" xfId="0" applyFont="1" applyFill="1" applyBorder="1" applyAlignment="1" applyProtection="1">
      <alignment horizontal="center" vertical="top"/>
      <protection/>
    </xf>
    <xf numFmtId="0" fontId="116" fillId="0" borderId="0" xfId="0" applyFont="1" applyFill="1" applyBorder="1" applyAlignment="1" applyProtection="1">
      <alignment vertical="top"/>
      <protection/>
    </xf>
    <xf numFmtId="0" fontId="106" fillId="0" borderId="0" xfId="0" applyFont="1" applyFill="1" applyBorder="1" applyAlignment="1" applyProtection="1">
      <alignment horizontal="right" vertical="top"/>
      <protection/>
    </xf>
    <xf numFmtId="0" fontId="131" fillId="0" borderId="0" xfId="0" applyFont="1" applyFill="1" applyBorder="1" applyAlignment="1" applyProtection="1">
      <alignment vertical="top"/>
      <protection/>
    </xf>
    <xf numFmtId="0" fontId="116" fillId="0" borderId="0" xfId="0" applyFont="1" applyFill="1" applyBorder="1" applyAlignment="1" applyProtection="1">
      <alignment horizontal="right" vertical="top"/>
      <protection/>
    </xf>
    <xf numFmtId="0" fontId="116" fillId="34" borderId="0" xfId="0" applyFont="1" applyFill="1" applyBorder="1" applyAlignment="1" applyProtection="1">
      <alignment horizontal="center" vertical="top"/>
      <protection/>
    </xf>
    <xf numFmtId="0" fontId="128" fillId="0" borderId="60" xfId="0" applyFont="1" applyFill="1" applyBorder="1" applyAlignment="1" applyProtection="1">
      <alignment vertical="top"/>
      <protection/>
    </xf>
    <xf numFmtId="0" fontId="130" fillId="0" borderId="0" xfId="0" applyFont="1" applyFill="1" applyBorder="1" applyAlignment="1" applyProtection="1">
      <alignment horizontal="right" vertical="top"/>
      <protection/>
    </xf>
    <xf numFmtId="0" fontId="132" fillId="0" borderId="0" xfId="0" applyFont="1" applyFill="1" applyBorder="1" applyAlignment="1">
      <alignment horizontal="left" vertical="top"/>
    </xf>
    <xf numFmtId="0" fontId="133" fillId="0" borderId="0" xfId="0" applyFont="1" applyFill="1" applyBorder="1" applyAlignment="1" applyProtection="1">
      <alignment horizontal="center" vertical="top"/>
      <protection/>
    </xf>
    <xf numFmtId="0" fontId="127" fillId="0" borderId="49" xfId="0" applyFont="1" applyFill="1" applyBorder="1" applyAlignment="1" applyProtection="1">
      <alignment horizontal="center" vertical="top"/>
      <protection/>
    </xf>
    <xf numFmtId="0" fontId="127" fillId="0" borderId="0" xfId="0" applyFont="1" applyFill="1" applyBorder="1" applyAlignment="1" applyProtection="1">
      <alignment horizontal="center" vertical="top"/>
      <protection/>
    </xf>
    <xf numFmtId="177" fontId="86" fillId="2" borderId="49" xfId="15" applyNumberFormat="1" applyFont="1" applyBorder="1" applyAlignment="1" applyProtection="1">
      <alignment horizontal="left" vertical="top"/>
      <protection locked="0"/>
    </xf>
    <xf numFmtId="0" fontId="133" fillId="0" borderId="0" xfId="0" applyFont="1" applyFill="1" applyBorder="1" applyAlignment="1" applyProtection="1">
      <alignment vertical="top"/>
      <protection/>
    </xf>
    <xf numFmtId="0" fontId="127" fillId="0" borderId="0" xfId="0" applyFont="1" applyFill="1" applyBorder="1" applyAlignment="1" applyProtection="1">
      <alignment horizontal="left" vertical="top"/>
      <protection/>
    </xf>
    <xf numFmtId="0" fontId="86" fillId="2" borderId="49" xfId="15" applyFont="1" applyBorder="1" applyAlignment="1" applyProtection="1">
      <alignment horizontal="center" vertical="top"/>
      <protection locked="0"/>
    </xf>
    <xf numFmtId="0" fontId="127" fillId="0" borderId="49" xfId="0" applyNumberFormat="1" applyFont="1" applyFill="1" applyBorder="1" applyAlignment="1" applyProtection="1">
      <alignment horizontal="center" vertical="top"/>
      <protection/>
    </xf>
    <xf numFmtId="0" fontId="127" fillId="0" borderId="0" xfId="0" applyFont="1" applyFill="1" applyBorder="1" applyAlignment="1" applyProtection="1">
      <alignment horizontal="right" vertical="top"/>
      <protection/>
    </xf>
    <xf numFmtId="177" fontId="86" fillId="2" borderId="62" xfId="15" applyNumberFormat="1" applyFont="1" applyBorder="1" applyAlignment="1" applyProtection="1">
      <alignment horizontal="left" vertical="top"/>
      <protection locked="0"/>
    </xf>
    <xf numFmtId="0" fontId="133" fillId="0" borderId="0" xfId="0" applyFont="1" applyFill="1" applyBorder="1" applyAlignment="1" applyProtection="1">
      <alignment horizontal="center" wrapText="1"/>
      <protection/>
    </xf>
    <xf numFmtId="171" fontId="86" fillId="2" borderId="42" xfId="15" applyNumberFormat="1" applyFont="1" applyBorder="1" applyAlignment="1" applyProtection="1">
      <alignment horizontal="left" vertical="top"/>
      <protection locked="0"/>
    </xf>
    <xf numFmtId="171" fontId="86" fillId="2" borderId="36" xfId="15" applyNumberFormat="1" applyFont="1" applyBorder="1" applyAlignment="1" applyProtection="1">
      <alignment vertical="top"/>
      <protection locked="0"/>
    </xf>
    <xf numFmtId="0" fontId="86" fillId="2" borderId="49" xfId="15" applyFont="1" applyBorder="1" applyAlignment="1" applyProtection="1">
      <alignment horizontal="left" vertical="top"/>
      <protection locked="0"/>
    </xf>
    <xf numFmtId="0" fontId="127" fillId="0" borderId="0" xfId="0" applyFont="1" applyFill="1" applyBorder="1" applyAlignment="1">
      <alignment horizontal="left" vertical="top"/>
    </xf>
    <xf numFmtId="0" fontId="0" fillId="0" borderId="0" xfId="0" applyFont="1" applyFill="1" applyBorder="1" applyAlignment="1" applyProtection="1">
      <alignment vertical="top"/>
      <protection/>
    </xf>
    <xf numFmtId="0" fontId="134" fillId="0" borderId="0" xfId="0" applyFont="1" applyFill="1" applyBorder="1" applyAlignment="1" applyProtection="1">
      <alignment vertical="top"/>
      <protection/>
    </xf>
    <xf numFmtId="0" fontId="0" fillId="0" borderId="0" xfId="0" applyFont="1" applyFill="1" applyBorder="1" applyAlignment="1" applyProtection="1">
      <alignment horizontal="center" vertical="top"/>
      <protection/>
    </xf>
    <xf numFmtId="0" fontId="0" fillId="0" borderId="0" xfId="0" applyFont="1" applyFill="1" applyBorder="1" applyAlignment="1" applyProtection="1">
      <alignment horizontal="center" vertical="top"/>
      <protection/>
    </xf>
    <xf numFmtId="0" fontId="0" fillId="0" borderId="63" xfId="0" applyFont="1" applyFill="1" applyBorder="1" applyAlignment="1" applyProtection="1">
      <alignment horizontal="center" vertical="top"/>
      <protection/>
    </xf>
    <xf numFmtId="0" fontId="86" fillId="2" borderId="62" xfId="15" applyFont="1" applyBorder="1" applyAlignment="1" applyProtection="1">
      <alignment horizontal="left" vertical="top"/>
      <protection locked="0"/>
    </xf>
    <xf numFmtId="0" fontId="86" fillId="0" borderId="0" xfId="15" applyFont="1" applyFill="1" applyBorder="1" applyAlignment="1" applyProtection="1">
      <alignment horizontal="left" vertical="top"/>
      <protection/>
    </xf>
    <xf numFmtId="0" fontId="86" fillId="2" borderId="49" xfId="15" applyFont="1" applyBorder="1" applyAlignment="1" applyProtection="1">
      <alignment vertical="top"/>
      <protection locked="0"/>
    </xf>
    <xf numFmtId="0" fontId="0" fillId="0" borderId="60" xfId="0" applyFont="1" applyFill="1" applyBorder="1" applyAlignment="1" applyProtection="1">
      <alignment horizontal="center" vertical="top"/>
      <protection/>
    </xf>
    <xf numFmtId="0" fontId="0" fillId="0" borderId="0" xfId="0" applyFont="1" applyFill="1" applyBorder="1" applyAlignment="1" applyProtection="1">
      <alignment vertical="top"/>
      <protection/>
    </xf>
    <xf numFmtId="0" fontId="86" fillId="2" borderId="62" xfId="15" applyFont="1" applyBorder="1" applyAlignment="1" applyProtection="1">
      <alignment vertical="top"/>
      <protection locked="0"/>
    </xf>
    <xf numFmtId="0" fontId="127" fillId="0" borderId="0" xfId="0" applyFont="1" applyFill="1" applyBorder="1" applyAlignment="1" applyProtection="1">
      <alignment vertical="center" wrapText="1"/>
      <protection/>
    </xf>
    <xf numFmtId="0" fontId="127" fillId="0" borderId="0" xfId="0" applyFont="1" applyFill="1" applyBorder="1" applyAlignment="1" applyProtection="1">
      <alignment vertical="top" wrapText="1"/>
      <protection/>
    </xf>
    <xf numFmtId="0" fontId="127" fillId="0" borderId="0" xfId="0" applyFont="1" applyFill="1" applyBorder="1" applyAlignment="1" applyProtection="1">
      <alignment horizontal="center" vertical="center" wrapText="1"/>
      <protection/>
    </xf>
    <xf numFmtId="0" fontId="127" fillId="0" borderId="0" xfId="0" applyFont="1" applyFill="1" applyBorder="1" applyAlignment="1" applyProtection="1">
      <alignment horizontal="center" vertical="top" wrapText="1"/>
      <protection/>
    </xf>
    <xf numFmtId="0" fontId="127" fillId="0" borderId="0" xfId="0" applyFont="1" applyFill="1" applyBorder="1" applyAlignment="1" applyProtection="1">
      <alignment horizontal="center" vertical="center"/>
      <protection/>
    </xf>
    <xf numFmtId="0" fontId="127" fillId="0" borderId="0" xfId="0" applyFont="1" applyFill="1" applyBorder="1" applyAlignment="1" applyProtection="1">
      <alignment horizontal="center"/>
      <protection/>
    </xf>
    <xf numFmtId="0" fontId="86" fillId="2" borderId="49" xfId="15" applyFont="1" applyFill="1" applyBorder="1" applyAlignment="1" applyProtection="1">
      <alignment vertical="top"/>
      <protection locked="0"/>
    </xf>
    <xf numFmtId="0" fontId="86" fillId="2" borderId="49" xfId="15" applyFont="1" applyFill="1" applyBorder="1" applyAlignment="1" applyProtection="1">
      <alignment/>
      <protection locked="0"/>
    </xf>
    <xf numFmtId="0" fontId="127" fillId="0" borderId="0" xfId="0" applyFont="1" applyFill="1" applyBorder="1" applyAlignment="1" applyProtection="1">
      <alignment/>
      <protection/>
    </xf>
    <xf numFmtId="0" fontId="86" fillId="2" borderId="49" xfId="15" applyFont="1" applyFill="1" applyBorder="1" applyAlignment="1" applyProtection="1">
      <alignment horizontal="left"/>
      <protection locked="0"/>
    </xf>
    <xf numFmtId="0" fontId="86" fillId="2" borderId="49" xfId="15" applyFont="1" applyFill="1" applyBorder="1" applyAlignment="1" applyProtection="1">
      <alignment horizontal="left" vertical="top"/>
      <protection locked="0"/>
    </xf>
    <xf numFmtId="0" fontId="127" fillId="34" borderId="0" xfId="0" applyFont="1" applyFill="1" applyBorder="1" applyAlignment="1" applyProtection="1">
      <alignment vertical="top"/>
      <protection/>
    </xf>
    <xf numFmtId="0" fontId="127" fillId="34" borderId="62" xfId="0" applyFont="1" applyFill="1" applyBorder="1" applyAlignment="1" applyProtection="1">
      <alignment horizontal="center" vertical="top"/>
      <protection/>
    </xf>
    <xf numFmtId="0" fontId="128" fillId="0" borderId="0" xfId="0" applyFont="1" applyFill="1" applyBorder="1" applyAlignment="1" applyProtection="1">
      <alignment vertical="center" wrapText="1"/>
      <protection/>
    </xf>
    <xf numFmtId="0" fontId="128" fillId="0" borderId="0" xfId="0" applyFont="1" applyFill="1" applyBorder="1" applyAlignment="1" applyProtection="1">
      <alignment vertical="top" wrapText="1"/>
      <protection/>
    </xf>
    <xf numFmtId="0" fontId="128" fillId="0" borderId="0" xfId="0" applyFont="1" applyFill="1" applyBorder="1" applyAlignment="1" applyProtection="1">
      <alignment horizontal="center" vertical="center" wrapText="1"/>
      <protection/>
    </xf>
    <xf numFmtId="0" fontId="128" fillId="0" borderId="0" xfId="0" applyFont="1" applyFill="1" applyBorder="1" applyAlignment="1" applyProtection="1">
      <alignment horizontal="center" vertical="top" wrapText="1"/>
      <protection/>
    </xf>
    <xf numFmtId="0" fontId="128" fillId="0" borderId="0" xfId="0" applyFont="1" applyFill="1" applyBorder="1" applyAlignment="1" applyProtection="1">
      <alignment horizontal="center" vertical="center"/>
      <protection/>
    </xf>
    <xf numFmtId="0" fontId="128" fillId="0" borderId="0" xfId="0" applyFont="1" applyFill="1" applyBorder="1" applyAlignment="1" applyProtection="1">
      <alignment horizontal="center"/>
      <protection/>
    </xf>
    <xf numFmtId="0" fontId="128" fillId="0" borderId="0" xfId="0" applyFont="1" applyFill="1" applyBorder="1" applyAlignment="1" applyProtection="1">
      <alignment/>
      <protection/>
    </xf>
    <xf numFmtId="0" fontId="130" fillId="0" borderId="0" xfId="0" applyFont="1" applyFill="1" applyBorder="1" applyAlignment="1" applyProtection="1">
      <alignment vertical="top"/>
      <protection/>
    </xf>
    <xf numFmtId="0" fontId="128" fillId="34" borderId="0" xfId="0" applyFont="1" applyFill="1" applyBorder="1" applyAlignment="1" applyProtection="1">
      <alignment vertical="top"/>
      <protection/>
    </xf>
    <xf numFmtId="0" fontId="127" fillId="34" borderId="62" xfId="0" applyFont="1" applyFill="1" applyBorder="1" applyAlignment="1" applyProtection="1">
      <alignment vertical="top"/>
      <protection/>
    </xf>
    <xf numFmtId="178" fontId="86" fillId="2" borderId="49" xfId="15" applyNumberFormat="1" applyFont="1" applyBorder="1" applyAlignment="1" applyProtection="1">
      <alignment vertical="top"/>
      <protection locked="0"/>
    </xf>
    <xf numFmtId="178" fontId="86" fillId="2" borderId="62" xfId="15" applyNumberFormat="1" applyFont="1" applyBorder="1" applyAlignment="1" applyProtection="1">
      <alignment vertical="top"/>
      <protection locked="0"/>
    </xf>
    <xf numFmtId="178" fontId="86" fillId="2" borderId="62" xfId="15" applyNumberFormat="1" applyFont="1" applyBorder="1" applyAlignment="1" applyProtection="1">
      <alignment horizontal="left" vertical="top"/>
      <protection locked="0"/>
    </xf>
    <xf numFmtId="0" fontId="135" fillId="0" borderId="0" xfId="0" applyFont="1" applyFill="1" applyBorder="1" applyAlignment="1" applyProtection="1">
      <alignment horizontal="right" vertical="top"/>
      <protection/>
    </xf>
    <xf numFmtId="177" fontId="86" fillId="2" borderId="49" xfId="15" applyNumberFormat="1" applyFont="1" applyBorder="1" applyAlignment="1" applyProtection="1">
      <alignment vertical="top"/>
      <protection locked="0"/>
    </xf>
    <xf numFmtId="177" fontId="86" fillId="2" borderId="62" xfId="15" applyNumberFormat="1" applyFont="1" applyBorder="1" applyAlignment="1" applyProtection="1">
      <alignment vertical="top"/>
      <protection locked="0"/>
    </xf>
    <xf numFmtId="0" fontId="107" fillId="0" borderId="19" xfId="0" applyFont="1" applyFill="1" applyBorder="1" applyAlignment="1" applyProtection="1">
      <alignment horizontal="left" vertical="top"/>
      <protection/>
    </xf>
    <xf numFmtId="0" fontId="107" fillId="0" borderId="64" xfId="0" applyFont="1" applyFill="1" applyBorder="1" applyAlignment="1" applyProtection="1">
      <alignment horizontal="left" vertical="top"/>
      <protection/>
    </xf>
    <xf numFmtId="49" fontId="7" fillId="2" borderId="21" xfId="15" applyNumberFormat="1" applyFont="1" applyBorder="1" applyAlignment="1" applyProtection="1">
      <alignment horizontal="left" vertical="top"/>
      <protection locked="0"/>
    </xf>
    <xf numFmtId="49" fontId="7" fillId="2" borderId="65" xfId="15" applyNumberFormat="1" applyFont="1" applyBorder="1" applyAlignment="1" applyProtection="1">
      <alignment horizontal="left" vertical="top"/>
      <protection locked="0"/>
    </xf>
    <xf numFmtId="49" fontId="7" fillId="2" borderId="66" xfId="15" applyNumberFormat="1" applyFont="1" applyBorder="1" applyAlignment="1" applyProtection="1">
      <alignment horizontal="left" vertical="top"/>
      <protection locked="0"/>
    </xf>
    <xf numFmtId="0" fontId="107" fillId="36" borderId="17" xfId="0" applyFont="1" applyFill="1" applyBorder="1" applyAlignment="1" applyProtection="1">
      <alignment horizontal="center" vertical="top"/>
      <protection/>
    </xf>
    <xf numFmtId="0" fontId="107" fillId="36" borderId="0" xfId="0" applyFont="1" applyFill="1" applyBorder="1" applyAlignment="1" applyProtection="1">
      <alignment horizontal="center" vertical="top"/>
      <protection/>
    </xf>
    <xf numFmtId="0" fontId="107" fillId="36" borderId="16" xfId="0" applyFont="1" applyFill="1" applyBorder="1" applyAlignment="1" applyProtection="1">
      <alignment horizontal="center" vertical="top"/>
      <protection/>
    </xf>
    <xf numFmtId="0" fontId="107" fillId="0" borderId="21" xfId="0" applyFont="1" applyFill="1" applyBorder="1" applyAlignment="1" applyProtection="1">
      <alignment horizontal="left" vertical="top"/>
      <protection/>
    </xf>
    <xf numFmtId="0" fontId="107" fillId="0" borderId="65" xfId="0" applyFont="1" applyFill="1" applyBorder="1" applyAlignment="1" applyProtection="1">
      <alignment horizontal="left" vertical="top"/>
      <protection/>
    </xf>
    <xf numFmtId="0" fontId="107" fillId="0" borderId="66" xfId="0" applyFont="1" applyFill="1" applyBorder="1" applyAlignment="1" applyProtection="1">
      <alignment horizontal="left" vertical="top"/>
      <protection/>
    </xf>
    <xf numFmtId="49" fontId="136" fillId="2" borderId="21" xfId="15" applyNumberFormat="1" applyFont="1" applyBorder="1" applyAlignment="1" applyProtection="1">
      <alignment horizontal="left" vertical="top"/>
      <protection locked="0"/>
    </xf>
    <xf numFmtId="49" fontId="136" fillId="2" borderId="65" xfId="15" applyNumberFormat="1" applyFont="1" applyBorder="1" applyAlignment="1" applyProtection="1">
      <alignment horizontal="left" vertical="top"/>
      <protection locked="0"/>
    </xf>
    <xf numFmtId="49" fontId="136" fillId="2" borderId="66" xfId="15" applyNumberFormat="1" applyFont="1" applyBorder="1" applyAlignment="1" applyProtection="1">
      <alignment horizontal="left" vertical="top"/>
      <protection locked="0"/>
    </xf>
    <xf numFmtId="0" fontId="136" fillId="2" borderId="21" xfId="15" applyFont="1" applyBorder="1" applyAlignment="1" applyProtection="1">
      <alignment horizontal="left" vertical="top"/>
      <protection locked="0"/>
    </xf>
    <xf numFmtId="0" fontId="136" fillId="2" borderId="65" xfId="15" applyFont="1" applyBorder="1" applyAlignment="1" applyProtection="1">
      <alignment horizontal="left" vertical="top"/>
      <protection locked="0"/>
    </xf>
    <xf numFmtId="0" fontId="136" fillId="2" borderId="66" xfId="15" applyFont="1" applyBorder="1" applyAlignment="1" applyProtection="1">
      <alignment horizontal="left" vertical="top"/>
      <protection locked="0"/>
    </xf>
    <xf numFmtId="176" fontId="7" fillId="2" borderId="19" xfId="15" applyNumberFormat="1" applyFont="1" applyBorder="1" applyAlignment="1" applyProtection="1">
      <alignment horizontal="left" vertical="top"/>
      <protection locked="0"/>
    </xf>
    <xf numFmtId="176" fontId="7" fillId="2" borderId="64" xfId="15" applyNumberFormat="1" applyFont="1" applyBorder="1" applyAlignment="1" applyProtection="1">
      <alignment horizontal="left" vertical="top"/>
      <protection locked="0"/>
    </xf>
    <xf numFmtId="0" fontId="137" fillId="2" borderId="21" xfId="59" applyFont="1" applyFill="1" applyBorder="1" applyAlignment="1" applyProtection="1">
      <alignment vertical="top"/>
      <protection locked="0"/>
    </xf>
    <xf numFmtId="0" fontId="136" fillId="2" borderId="65" xfId="15" applyFont="1" applyBorder="1" applyAlignment="1" applyProtection="1">
      <alignment vertical="top"/>
      <protection locked="0"/>
    </xf>
    <xf numFmtId="0" fontId="136" fillId="2" borderId="66" xfId="15" applyFont="1" applyBorder="1" applyAlignment="1" applyProtection="1">
      <alignment vertical="top"/>
      <protection locked="0"/>
    </xf>
    <xf numFmtId="0" fontId="111" fillId="2" borderId="65" xfId="15" applyFont="1" applyBorder="1" applyAlignment="1" applyProtection="1">
      <alignment vertical="top"/>
      <protection locked="0"/>
    </xf>
    <xf numFmtId="0" fontId="111" fillId="2" borderId="66" xfId="15" applyFont="1" applyBorder="1" applyAlignment="1" applyProtection="1">
      <alignment vertical="top"/>
      <protection locked="0"/>
    </xf>
    <xf numFmtId="0" fontId="112" fillId="0" borderId="21" xfId="0" applyFont="1" applyFill="1" applyBorder="1" applyAlignment="1" applyProtection="1">
      <alignment horizontal="center" vertical="top"/>
      <protection/>
    </xf>
    <xf numFmtId="0" fontId="112" fillId="0" borderId="65" xfId="0" applyFont="1" applyFill="1" applyBorder="1" applyAlignment="1" applyProtection="1">
      <alignment horizontal="center" vertical="top"/>
      <protection/>
    </xf>
    <xf numFmtId="0" fontId="112" fillId="0" borderId="66" xfId="0" applyFont="1" applyFill="1" applyBorder="1" applyAlignment="1" applyProtection="1">
      <alignment horizontal="center" vertical="top"/>
      <protection/>
    </xf>
    <xf numFmtId="175" fontId="7" fillId="2" borderId="19" xfId="15" applyNumberFormat="1" applyFont="1" applyBorder="1" applyAlignment="1" applyProtection="1">
      <alignment horizontal="left" vertical="top"/>
      <protection locked="0"/>
    </xf>
    <xf numFmtId="175" fontId="7" fillId="2" borderId="64" xfId="15" applyNumberFormat="1" applyFont="1" applyBorder="1" applyAlignment="1" applyProtection="1">
      <alignment horizontal="left" vertical="top"/>
      <protection locked="0"/>
    </xf>
    <xf numFmtId="176" fontId="136" fillId="2" borderId="21" xfId="15" applyNumberFormat="1" applyFont="1" applyBorder="1" applyAlignment="1" applyProtection="1">
      <alignment horizontal="left" vertical="top"/>
      <protection locked="0"/>
    </xf>
    <xf numFmtId="176" fontId="136" fillId="2" borderId="65" xfId="15" applyNumberFormat="1" applyFont="1" applyBorder="1" applyAlignment="1" applyProtection="1">
      <alignment horizontal="left" vertical="top"/>
      <protection locked="0"/>
    </xf>
    <xf numFmtId="176" fontId="136" fillId="2" borderId="66" xfId="15" applyNumberFormat="1" applyFont="1" applyBorder="1" applyAlignment="1" applyProtection="1">
      <alignment horizontal="left" vertical="top"/>
      <protection locked="0"/>
    </xf>
    <xf numFmtId="49" fontId="7" fillId="2" borderId="19" xfId="15" applyNumberFormat="1" applyFont="1" applyBorder="1" applyAlignment="1" applyProtection="1">
      <alignment horizontal="left" vertical="top"/>
      <protection locked="0"/>
    </xf>
    <xf numFmtId="49" fontId="7" fillId="2" borderId="64" xfId="15" applyNumberFormat="1" applyFont="1" applyBorder="1" applyAlignment="1" applyProtection="1">
      <alignment horizontal="left" vertical="top"/>
      <protection locked="0"/>
    </xf>
    <xf numFmtId="0" fontId="107" fillId="0" borderId="0" xfId="0" applyNumberFormat="1" applyFont="1" applyFill="1" applyBorder="1" applyAlignment="1" applyProtection="1">
      <alignment horizontal="left" vertical="top" wrapText="1"/>
      <protection/>
    </xf>
    <xf numFmtId="0" fontId="5" fillId="33" borderId="67" xfId="66" applyNumberFormat="1" applyFont="1" applyFill="1" applyBorder="1" applyAlignment="1" applyProtection="1">
      <alignment horizontal="left" vertical="center"/>
      <protection locked="0"/>
    </xf>
    <xf numFmtId="0" fontId="5" fillId="37" borderId="68" xfId="66" applyNumberFormat="1" applyFont="1" applyFill="1" applyBorder="1" applyAlignment="1" applyProtection="1">
      <alignment horizontal="center" vertical="center"/>
      <protection/>
    </xf>
    <xf numFmtId="0" fontId="5" fillId="37" borderId="69" xfId="66" applyNumberFormat="1" applyFont="1" applyFill="1" applyBorder="1" applyAlignment="1" applyProtection="1">
      <alignment horizontal="center" vertical="center"/>
      <protection/>
    </xf>
    <xf numFmtId="0" fontId="5" fillId="37" borderId="70" xfId="66" applyNumberFormat="1" applyFont="1" applyFill="1" applyBorder="1" applyAlignment="1" applyProtection="1">
      <alignment horizontal="center" vertical="center"/>
      <protection/>
    </xf>
    <xf numFmtId="172" fontId="5" fillId="33" borderId="71" xfId="66" applyNumberFormat="1" applyFont="1" applyFill="1" applyBorder="1" applyAlignment="1" applyProtection="1">
      <alignment horizontal="center" vertical="center"/>
      <protection/>
    </xf>
    <xf numFmtId="172" fontId="5" fillId="33" borderId="72" xfId="66" applyNumberFormat="1" applyFont="1" applyFill="1" applyBorder="1" applyAlignment="1" applyProtection="1">
      <alignment horizontal="center" vertical="center"/>
      <protection/>
    </xf>
    <xf numFmtId="174" fontId="5" fillId="33" borderId="72" xfId="66" applyNumberFormat="1" applyFont="1" applyFill="1" applyBorder="1" applyAlignment="1" applyProtection="1">
      <alignment horizontal="center" vertical="center"/>
      <protection/>
    </xf>
    <xf numFmtId="174" fontId="5" fillId="33" borderId="73" xfId="66" applyNumberFormat="1" applyFont="1" applyFill="1" applyBorder="1" applyAlignment="1" applyProtection="1">
      <alignment horizontal="center" vertical="center"/>
      <protection/>
    </xf>
    <xf numFmtId="172" fontId="5" fillId="0" borderId="74" xfId="66" applyNumberFormat="1" applyFont="1" applyFill="1" applyBorder="1" applyAlignment="1" applyProtection="1">
      <alignment horizontal="center" vertical="center"/>
      <protection/>
    </xf>
    <xf numFmtId="172" fontId="5" fillId="0" borderId="75" xfId="66" applyNumberFormat="1" applyFont="1" applyFill="1" applyBorder="1" applyAlignment="1" applyProtection="1">
      <alignment horizontal="center" vertical="center"/>
      <protection/>
    </xf>
    <xf numFmtId="172" fontId="5" fillId="0" borderId="76" xfId="66" applyNumberFormat="1" applyFont="1" applyFill="1" applyBorder="1" applyAlignment="1" applyProtection="1">
      <alignment horizontal="center" vertical="center"/>
      <protection/>
    </xf>
    <xf numFmtId="172" fontId="5" fillId="33" borderId="77" xfId="66" applyNumberFormat="1" applyFont="1" applyFill="1" applyBorder="1" applyAlignment="1" applyProtection="1">
      <alignment horizontal="center" vertical="center"/>
      <protection/>
    </xf>
    <xf numFmtId="172" fontId="5" fillId="33" borderId="78" xfId="66" applyNumberFormat="1" applyFont="1" applyFill="1" applyBorder="1" applyAlignment="1" applyProtection="1">
      <alignment horizontal="center" vertical="center"/>
      <protection/>
    </xf>
    <xf numFmtId="0" fontId="110" fillId="38" borderId="0" xfId="33" applyFont="1" applyFill="1" applyAlignment="1" applyProtection="1">
      <alignment horizontal="center"/>
      <protection/>
    </xf>
    <xf numFmtId="0" fontId="107" fillId="0" borderId="79" xfId="0" applyFont="1" applyFill="1" applyBorder="1" applyAlignment="1" applyProtection="1">
      <alignment horizontal="left" vertical="top"/>
      <protection/>
    </xf>
    <xf numFmtId="0" fontId="107" fillId="36" borderId="80" xfId="0" applyFont="1" applyFill="1" applyBorder="1" applyAlignment="1" applyProtection="1">
      <alignment horizontal="center" vertical="top"/>
      <protection/>
    </xf>
    <xf numFmtId="0" fontId="107" fillId="36" borderId="81" xfId="0" applyFont="1" applyFill="1" applyBorder="1" applyAlignment="1" applyProtection="1">
      <alignment horizontal="center" vertical="top"/>
      <protection/>
    </xf>
    <xf numFmtId="0" fontId="107" fillId="36" borderId="82" xfId="0" applyFont="1" applyFill="1" applyBorder="1" applyAlignment="1" applyProtection="1">
      <alignment horizontal="center" vertical="top"/>
      <protection/>
    </xf>
    <xf numFmtId="0" fontId="136" fillId="2" borderId="21" xfId="15" applyFont="1" applyBorder="1" applyAlignment="1" applyProtection="1">
      <alignment horizontal="left" vertical="top" wrapText="1"/>
      <protection locked="0"/>
    </xf>
    <xf numFmtId="0" fontId="136" fillId="2" borderId="65" xfId="15" applyFont="1" applyBorder="1" applyAlignment="1" applyProtection="1">
      <alignment horizontal="left" vertical="top" wrapText="1"/>
      <protection locked="0"/>
    </xf>
    <xf numFmtId="0" fontId="136" fillId="2" borderId="66" xfId="15" applyFont="1" applyBorder="1" applyAlignment="1" applyProtection="1">
      <alignment horizontal="left" vertical="top" wrapText="1"/>
      <protection locked="0"/>
    </xf>
    <xf numFmtId="0" fontId="107" fillId="0" borderId="17" xfId="0" applyFont="1" applyFill="1" applyBorder="1" applyAlignment="1" applyProtection="1">
      <alignment horizontal="center" vertical="top"/>
      <protection/>
    </xf>
    <xf numFmtId="0" fontId="107" fillId="0" borderId="0" xfId="0" applyFont="1" applyFill="1" applyBorder="1" applyAlignment="1" applyProtection="1">
      <alignment horizontal="center" vertical="top"/>
      <protection/>
    </xf>
    <xf numFmtId="0" fontId="107" fillId="0" borderId="16" xfId="0" applyFont="1" applyFill="1" applyBorder="1" applyAlignment="1" applyProtection="1">
      <alignment horizontal="center" vertical="top"/>
      <protection/>
    </xf>
    <xf numFmtId="0" fontId="138" fillId="38" borderId="17" xfId="33" applyFont="1" applyFill="1" applyBorder="1" applyAlignment="1" applyProtection="1">
      <alignment horizontal="left"/>
      <protection/>
    </xf>
    <xf numFmtId="0" fontId="138" fillId="38" borderId="0" xfId="33" applyFont="1" applyFill="1" applyBorder="1" applyAlignment="1" applyProtection="1">
      <alignment horizontal="left"/>
      <protection/>
    </xf>
    <xf numFmtId="0" fontId="138" fillId="20" borderId="0" xfId="33" applyNumberFormat="1" applyFont="1" applyBorder="1" applyAlignment="1" applyProtection="1">
      <alignment horizontal="left"/>
      <protection/>
    </xf>
    <xf numFmtId="0" fontId="138" fillId="20" borderId="10" xfId="33" applyNumberFormat="1" applyFont="1" applyBorder="1" applyAlignment="1" applyProtection="1">
      <alignment horizontal="left"/>
      <protection/>
    </xf>
    <xf numFmtId="171" fontId="11" fillId="0" borderId="34" xfId="0" applyNumberFormat="1" applyFont="1" applyFill="1" applyBorder="1" applyAlignment="1" applyProtection="1">
      <alignment wrapText="1"/>
      <protection/>
    </xf>
    <xf numFmtId="0" fontId="106" fillId="0" borderId="83" xfId="0" applyFont="1" applyFill="1" applyBorder="1" applyAlignment="1" applyProtection="1">
      <alignment horizontal="left" vertical="top"/>
      <protection/>
    </xf>
    <xf numFmtId="0" fontId="11" fillId="0" borderId="40" xfId="0" applyFont="1" applyFill="1" applyBorder="1" applyAlignment="1" applyProtection="1">
      <alignment horizontal="left" vertical="top" wrapText="1"/>
      <protection/>
    </xf>
    <xf numFmtId="0" fontId="11" fillId="0" borderId="0" xfId="0" applyFont="1" applyFill="1" applyBorder="1" applyAlignment="1" applyProtection="1">
      <alignment horizontal="left" vertical="top" wrapText="1"/>
      <protection/>
    </xf>
    <xf numFmtId="171" fontId="11" fillId="0" borderId="45" xfId="0" applyNumberFormat="1" applyFont="1" applyFill="1" applyBorder="1" applyAlignment="1" applyProtection="1">
      <alignment wrapText="1"/>
      <protection/>
    </xf>
    <xf numFmtId="0" fontId="106" fillId="0" borderId="47" xfId="0" applyFont="1" applyFill="1" applyBorder="1" applyAlignment="1" applyProtection="1">
      <alignment horizontal="left" vertical="top"/>
      <protection/>
    </xf>
    <xf numFmtId="168" fontId="116" fillId="0" borderId="84" xfId="0" applyNumberFormat="1" applyFont="1" applyFill="1" applyBorder="1" applyAlignment="1" applyProtection="1">
      <alignment horizontal="left" vertical="top" wrapText="1"/>
      <protection/>
    </xf>
    <xf numFmtId="168" fontId="116" fillId="0" borderId="85" xfId="0" applyNumberFormat="1" applyFont="1" applyFill="1" applyBorder="1" applyAlignment="1" applyProtection="1">
      <alignment horizontal="left" vertical="top" wrapText="1"/>
      <protection/>
    </xf>
    <xf numFmtId="168" fontId="116" fillId="0" borderId="58" xfId="0" applyNumberFormat="1" applyFont="1" applyFill="1" applyBorder="1" applyAlignment="1" applyProtection="1">
      <alignment horizontal="left" vertical="top" wrapText="1"/>
      <protection/>
    </xf>
    <xf numFmtId="0" fontId="107" fillId="39" borderId="0" xfId="0" applyFont="1" applyFill="1" applyBorder="1" applyAlignment="1">
      <alignment horizontal="right" vertical="top"/>
    </xf>
    <xf numFmtId="168" fontId="120" fillId="0" borderId="0" xfId="0" applyNumberFormat="1" applyFont="1" applyFill="1" applyBorder="1" applyAlignment="1" applyProtection="1">
      <alignment horizontal="left" vertical="top" wrapText="1"/>
      <protection/>
    </xf>
    <xf numFmtId="0" fontId="10" fillId="0" borderId="86" xfId="0" applyFont="1" applyFill="1" applyBorder="1" applyAlignment="1" applyProtection="1">
      <alignment horizontal="left" vertical="top" wrapText="1"/>
      <protection/>
    </xf>
    <xf numFmtId="0" fontId="10" fillId="0" borderId="87" xfId="0" applyFont="1" applyFill="1" applyBorder="1" applyAlignment="1" applyProtection="1">
      <alignment horizontal="left" vertical="top" wrapText="1"/>
      <protection/>
    </xf>
    <xf numFmtId="0" fontId="10" fillId="0" borderId="60" xfId="0" applyFont="1" applyFill="1" applyBorder="1" applyAlignment="1" applyProtection="1">
      <alignment horizontal="left" vertical="top" wrapText="1"/>
      <protection/>
    </xf>
    <xf numFmtId="0" fontId="10" fillId="0" borderId="46" xfId="0" applyFont="1" applyFill="1" applyBorder="1" applyAlignment="1" applyProtection="1">
      <alignment horizontal="left" vertical="top" wrapText="1"/>
      <protection/>
    </xf>
    <xf numFmtId="0" fontId="115" fillId="40" borderId="88" xfId="0" applyFont="1" applyFill="1" applyBorder="1" applyAlignment="1" applyProtection="1">
      <alignment horizontal="left" vertical="center"/>
      <protection/>
    </xf>
    <xf numFmtId="0" fontId="115" fillId="20" borderId="52" xfId="33" applyFont="1" applyBorder="1" applyAlignment="1" applyProtection="1">
      <alignment horizontal="center" vertical="center"/>
      <protection/>
    </xf>
    <xf numFmtId="0" fontId="115" fillId="20" borderId="42" xfId="33" applyFont="1" applyBorder="1" applyAlignment="1" applyProtection="1">
      <alignment horizontal="center" vertical="center"/>
      <protection/>
    </xf>
    <xf numFmtId="0" fontId="115" fillId="20" borderId="28" xfId="33" applyFont="1" applyBorder="1" applyAlignment="1" applyProtection="1">
      <alignment horizontal="center" vertical="center" wrapText="1"/>
      <protection/>
    </xf>
    <xf numFmtId="0" fontId="115" fillId="20" borderId="31" xfId="33" applyFont="1" applyBorder="1" applyAlignment="1" applyProtection="1">
      <alignment horizontal="center" vertical="center" wrapText="1"/>
      <protection/>
    </xf>
    <xf numFmtId="171" fontId="11" fillId="0" borderId="83" xfId="0" applyNumberFormat="1" applyFont="1" applyFill="1" applyBorder="1" applyAlignment="1" applyProtection="1">
      <alignment wrapText="1"/>
      <protection/>
    </xf>
    <xf numFmtId="171" fontId="11" fillId="0" borderId="30" xfId="0" applyNumberFormat="1" applyFont="1" applyFill="1" applyBorder="1" applyAlignment="1" applyProtection="1">
      <alignment wrapText="1"/>
      <protection/>
    </xf>
    <xf numFmtId="0" fontId="116" fillId="0" borderId="33" xfId="0" applyFont="1" applyFill="1" applyBorder="1" applyAlignment="1" applyProtection="1">
      <alignment horizontal="left" vertical="top" wrapText="1"/>
      <protection/>
    </xf>
    <xf numFmtId="0" fontId="116" fillId="0" borderId="34" xfId="0" applyFont="1" applyFill="1" applyBorder="1" applyAlignment="1" applyProtection="1">
      <alignment horizontal="left" vertical="top" wrapText="1"/>
      <protection/>
    </xf>
    <xf numFmtId="0" fontId="10" fillId="0" borderId="37" xfId="0" applyFont="1" applyFill="1" applyBorder="1" applyAlignment="1" applyProtection="1">
      <alignment horizontal="left" vertical="top" wrapText="1"/>
      <protection/>
    </xf>
    <xf numFmtId="0" fontId="10" fillId="0" borderId="44" xfId="0" applyFont="1" applyFill="1" applyBorder="1" applyAlignment="1" applyProtection="1">
      <alignment horizontal="left" vertical="top" wrapText="1"/>
      <protection/>
    </xf>
    <xf numFmtId="0" fontId="11" fillId="0" borderId="33" xfId="0" applyFont="1" applyFill="1" applyBorder="1" applyAlignment="1" applyProtection="1">
      <alignment horizontal="left" vertical="top" wrapText="1"/>
      <protection/>
    </xf>
    <xf numFmtId="0" fontId="11" fillId="0" borderId="34" xfId="0" applyFont="1" applyFill="1" applyBorder="1" applyAlignment="1" applyProtection="1">
      <alignment horizontal="left" vertical="top" wrapText="1"/>
      <protection/>
    </xf>
    <xf numFmtId="168" fontId="116" fillId="0" borderId="33" xfId="0" applyNumberFormat="1" applyFont="1" applyFill="1" applyBorder="1" applyAlignment="1" applyProtection="1">
      <alignment horizontal="left" vertical="top" wrapText="1"/>
      <protection/>
    </xf>
    <xf numFmtId="0" fontId="106" fillId="0" borderId="29" xfId="0" applyFont="1" applyFill="1" applyBorder="1" applyAlignment="1" applyProtection="1">
      <alignment horizontal="left" vertical="top"/>
      <protection/>
    </xf>
    <xf numFmtId="0" fontId="11" fillId="0" borderId="56" xfId="0" applyFont="1" applyFill="1" applyBorder="1" applyAlignment="1" applyProtection="1">
      <alignment horizontal="left" vertical="top" wrapText="1"/>
      <protection/>
    </xf>
    <xf numFmtId="0" fontId="11" fillId="0" borderId="46" xfId="0" applyFont="1" applyFill="1" applyBorder="1" applyAlignment="1" applyProtection="1">
      <alignment horizontal="left" vertical="top" wrapText="1"/>
      <protection/>
    </xf>
    <xf numFmtId="168" fontId="116" fillId="0" borderId="89" xfId="0" applyNumberFormat="1" applyFont="1" applyFill="1" applyBorder="1" applyAlignment="1" applyProtection="1">
      <alignment horizontal="left" vertical="top" wrapText="1"/>
      <protection/>
    </xf>
    <xf numFmtId="168" fontId="116" fillId="0" borderId="39" xfId="0" applyNumberFormat="1" applyFont="1" applyFill="1" applyBorder="1" applyAlignment="1" applyProtection="1">
      <alignment horizontal="left" vertical="top" wrapText="1"/>
      <protection/>
    </xf>
    <xf numFmtId="168" fontId="116" fillId="0" borderId="32" xfId="0" applyNumberFormat="1" applyFont="1" applyFill="1" applyBorder="1" applyAlignment="1" applyProtection="1">
      <alignment horizontal="left" vertical="top" wrapText="1"/>
      <protection/>
    </xf>
    <xf numFmtId="0" fontId="10" fillId="0" borderId="28" xfId="0" applyFont="1" applyFill="1" applyBorder="1" applyAlignment="1" applyProtection="1">
      <alignment horizontal="left" vertical="top" wrapText="1"/>
      <protection/>
    </xf>
    <xf numFmtId="0" fontId="106" fillId="0" borderId="31" xfId="0" applyFont="1" applyFill="1" applyBorder="1" applyAlignment="1" applyProtection="1">
      <alignment horizontal="left" vertical="top" wrapText="1"/>
      <protection/>
    </xf>
    <xf numFmtId="0" fontId="10" fillId="0" borderId="31" xfId="0" applyFont="1" applyFill="1" applyBorder="1" applyAlignment="1" applyProtection="1">
      <alignment horizontal="left" vertical="top" wrapText="1"/>
      <protection/>
    </xf>
    <xf numFmtId="0" fontId="106" fillId="0" borderId="28" xfId="0" applyFont="1" applyFill="1" applyBorder="1" applyAlignment="1" applyProtection="1">
      <alignment horizontal="left" vertical="top" wrapText="1"/>
      <protection/>
    </xf>
    <xf numFmtId="0" fontId="139" fillId="34" borderId="0" xfId="0" applyFont="1" applyFill="1" applyBorder="1" applyAlignment="1" applyProtection="1">
      <alignment horizontal="left" vertical="top"/>
      <protection/>
    </xf>
    <xf numFmtId="0" fontId="140" fillId="34" borderId="0" xfId="0" applyFont="1" applyFill="1" applyBorder="1" applyAlignment="1" applyProtection="1">
      <alignment horizontal="left" vertical="top"/>
      <protection/>
    </xf>
    <xf numFmtId="0" fontId="118" fillId="0" borderId="0" xfId="0" applyFont="1" applyFill="1" applyBorder="1" applyAlignment="1" applyProtection="1">
      <alignment horizontal="left" vertical="center"/>
      <protection/>
    </xf>
    <xf numFmtId="0" fontId="118" fillId="2" borderId="90" xfId="0" applyFont="1" applyFill="1" applyBorder="1" applyAlignment="1" applyProtection="1">
      <alignment horizontal="right" vertical="center"/>
      <protection locked="0"/>
    </xf>
    <xf numFmtId="0" fontId="118" fillId="2" borderId="55" xfId="0" applyFont="1" applyFill="1" applyBorder="1" applyAlignment="1" applyProtection="1">
      <alignment horizontal="right" vertical="center"/>
      <protection locked="0"/>
    </xf>
    <xf numFmtId="0" fontId="118" fillId="2" borderId="91" xfId="0" applyFont="1" applyFill="1" applyBorder="1" applyAlignment="1" applyProtection="1">
      <alignment horizontal="left" vertical="center"/>
      <protection locked="0"/>
    </xf>
    <xf numFmtId="0" fontId="118" fillId="2" borderId="92" xfId="0" applyFont="1" applyFill="1" applyBorder="1" applyAlignment="1" applyProtection="1">
      <alignment horizontal="left" vertical="center"/>
      <protection locked="0"/>
    </xf>
    <xf numFmtId="0" fontId="8" fillId="20" borderId="93" xfId="0" applyFont="1" applyFill="1" applyBorder="1" applyAlignment="1" applyProtection="1">
      <alignment horizontal="center" vertical="center" wrapText="1"/>
      <protection/>
    </xf>
    <xf numFmtId="0" fontId="115" fillId="40" borderId="0" xfId="0" applyFont="1" applyFill="1" applyBorder="1" applyAlignment="1" applyProtection="1">
      <alignment horizontal="left" vertical="center"/>
      <protection/>
    </xf>
    <xf numFmtId="0" fontId="9" fillId="0" borderId="94" xfId="0" applyFont="1" applyFill="1" applyBorder="1" applyAlignment="1" applyProtection="1">
      <alignment horizontal="left" vertical="top" wrapText="1"/>
      <protection/>
    </xf>
    <xf numFmtId="0" fontId="9" fillId="0" borderId="94" xfId="0" applyFont="1" applyFill="1" applyBorder="1" applyAlignment="1" applyProtection="1">
      <alignment horizontal="left" vertical="top"/>
      <protection/>
    </xf>
    <xf numFmtId="0" fontId="106" fillId="0" borderId="39" xfId="0" applyFont="1" applyFill="1" applyBorder="1" applyAlignment="1" applyProtection="1">
      <alignment horizontal="left" vertical="top"/>
      <protection/>
    </xf>
    <xf numFmtId="0" fontId="118" fillId="2" borderId="95" xfId="0" applyFont="1" applyFill="1" applyBorder="1" applyAlignment="1" applyProtection="1">
      <alignment horizontal="right" vertical="center"/>
      <protection locked="0"/>
    </xf>
    <xf numFmtId="0" fontId="118" fillId="2" borderId="91" xfId="0" applyFont="1" applyFill="1" applyBorder="1" applyAlignment="1" applyProtection="1">
      <alignment horizontal="right" vertical="center"/>
      <protection locked="0"/>
    </xf>
    <xf numFmtId="0" fontId="9" fillId="0" borderId="0" xfId="0" applyFont="1" applyFill="1" applyBorder="1" applyAlignment="1" applyProtection="1">
      <alignment horizontal="left" vertical="top" wrapText="1"/>
      <protection/>
    </xf>
    <xf numFmtId="0" fontId="9" fillId="0" borderId="0" xfId="0" applyFont="1" applyFill="1" applyBorder="1" applyAlignment="1" applyProtection="1">
      <alignment horizontal="left" vertical="top"/>
      <protection/>
    </xf>
    <xf numFmtId="171" fontId="11" fillId="0" borderId="89" xfId="0" applyNumberFormat="1" applyFont="1" applyFill="1" applyBorder="1" applyAlignment="1" applyProtection="1">
      <alignment wrapText="1"/>
      <protection/>
    </xf>
    <xf numFmtId="0" fontId="106" fillId="0" borderId="32" xfId="0" applyFont="1" applyFill="1" applyBorder="1" applyAlignment="1" applyProtection="1">
      <alignment horizontal="left" vertical="top"/>
      <protection/>
    </xf>
    <xf numFmtId="0" fontId="106" fillId="2" borderId="0" xfId="0" applyFont="1" applyFill="1" applyBorder="1" applyAlignment="1" applyProtection="1">
      <alignment horizontal="center" vertical="top"/>
      <protection locked="0"/>
    </xf>
    <xf numFmtId="0" fontId="106" fillId="2" borderId="55" xfId="0" applyFont="1" applyFill="1" applyBorder="1" applyAlignment="1" applyProtection="1">
      <alignment horizontal="center" vertical="top"/>
      <protection locked="0"/>
    </xf>
    <xf numFmtId="0" fontId="10" fillId="0" borderId="96" xfId="0" applyFont="1" applyFill="1" applyBorder="1" applyAlignment="1" applyProtection="1">
      <alignment horizontal="left" vertical="top"/>
      <protection/>
    </xf>
    <xf numFmtId="0" fontId="10" fillId="0" borderId="97" xfId="0" applyFont="1" applyFill="1" applyBorder="1" applyAlignment="1" applyProtection="1">
      <alignment horizontal="left" vertical="top"/>
      <protection/>
    </xf>
    <xf numFmtId="0" fontId="10" fillId="0" borderId="52" xfId="0" applyFont="1" applyFill="1" applyBorder="1" applyAlignment="1" applyProtection="1">
      <alignment horizontal="left" vertical="top" wrapText="1"/>
      <protection/>
    </xf>
    <xf numFmtId="0" fontId="10" fillId="0" borderId="53" xfId="0" applyFont="1" applyFill="1" applyBorder="1" applyAlignment="1" applyProtection="1">
      <alignment horizontal="left" vertical="top" wrapText="1"/>
      <protection/>
    </xf>
    <xf numFmtId="0" fontId="11" fillId="0" borderId="35" xfId="0" applyFont="1" applyFill="1" applyBorder="1" applyAlignment="1" applyProtection="1">
      <alignment horizontal="left" vertical="top" wrapText="1"/>
      <protection/>
    </xf>
    <xf numFmtId="0" fontId="8" fillId="0" borderId="30" xfId="0" applyFont="1" applyFill="1" applyBorder="1" applyAlignment="1" applyProtection="1">
      <alignment horizontal="left" vertical="top" wrapText="1"/>
      <protection/>
    </xf>
    <xf numFmtId="0" fontId="10" fillId="0" borderId="62" xfId="0" applyFont="1" applyFill="1" applyBorder="1" applyAlignment="1" applyProtection="1">
      <alignment horizontal="left" vertical="top" wrapText="1"/>
      <protection/>
    </xf>
    <xf numFmtId="0" fontId="10" fillId="0" borderId="42" xfId="0" applyFont="1" applyFill="1" applyBorder="1" applyAlignment="1" applyProtection="1">
      <alignment horizontal="left" vertical="top" wrapText="1"/>
      <protection/>
    </xf>
    <xf numFmtId="0" fontId="10" fillId="0" borderId="98" xfId="0" applyFont="1" applyFill="1" applyBorder="1" applyAlignment="1" applyProtection="1">
      <alignment horizontal="left" vertical="top"/>
      <protection/>
    </xf>
    <xf numFmtId="0" fontId="10" fillId="0" borderId="99" xfId="0" applyFont="1" applyFill="1" applyBorder="1" applyAlignment="1" applyProtection="1">
      <alignment horizontal="left" vertical="top"/>
      <protection/>
    </xf>
    <xf numFmtId="0" fontId="141" fillId="36" borderId="52" xfId="0" applyFont="1" applyFill="1" applyBorder="1" applyAlignment="1" applyProtection="1">
      <alignment horizontal="left" vertical="top" wrapText="1"/>
      <protection/>
    </xf>
    <xf numFmtId="0" fontId="141" fillId="36" borderId="42" xfId="0" applyFont="1" applyFill="1" applyBorder="1" applyAlignment="1" applyProtection="1">
      <alignment horizontal="left" vertical="top" wrapText="1"/>
      <protection/>
    </xf>
    <xf numFmtId="0" fontId="106" fillId="0" borderId="0" xfId="0" applyFont="1" applyFill="1" applyBorder="1" applyAlignment="1">
      <alignment horizontal="left" vertical="center"/>
    </xf>
    <xf numFmtId="0" fontId="106" fillId="0" borderId="0" xfId="0" applyFont="1" applyFill="1" applyBorder="1" applyAlignment="1">
      <alignment horizontal="left" vertical="top" wrapText="1"/>
    </xf>
    <xf numFmtId="0" fontId="10" fillId="0" borderId="52" xfId="0" applyFont="1" applyFill="1" applyBorder="1" applyAlignment="1" applyProtection="1">
      <alignment horizontal="left" vertical="top"/>
      <protection/>
    </xf>
    <xf numFmtId="0" fontId="10" fillId="0" borderId="53" xfId="0" applyFont="1" applyFill="1" applyBorder="1" applyAlignment="1" applyProtection="1">
      <alignment horizontal="left" vertical="top"/>
      <protection/>
    </xf>
    <xf numFmtId="168" fontId="142" fillId="0" borderId="0" xfId="0" applyNumberFormat="1" applyFont="1" applyFill="1" applyBorder="1" applyAlignment="1" applyProtection="1">
      <alignment horizontal="left" vertical="top" wrapText="1"/>
      <protection/>
    </xf>
    <xf numFmtId="0" fontId="115" fillId="20" borderId="43" xfId="33" applyFont="1" applyBorder="1" applyAlignment="1" applyProtection="1">
      <alignment horizontal="center" vertical="center"/>
      <protection/>
    </xf>
    <xf numFmtId="0" fontId="115" fillId="20" borderId="41" xfId="33" applyFont="1" applyBorder="1" applyAlignment="1" applyProtection="1">
      <alignment horizontal="center" vertical="center"/>
      <protection/>
    </xf>
    <xf numFmtId="0" fontId="116" fillId="39" borderId="0" xfId="0" applyFont="1" applyFill="1" applyBorder="1" applyAlignment="1">
      <alignment horizontal="right" vertical="top"/>
    </xf>
    <xf numFmtId="0" fontId="120" fillId="0" borderId="0" xfId="0" applyFont="1" applyFill="1" applyBorder="1" applyAlignment="1">
      <alignment horizontal="left" vertical="top"/>
    </xf>
    <xf numFmtId="0" fontId="17" fillId="34" borderId="0" xfId="0" applyFont="1" applyFill="1" applyBorder="1" applyAlignment="1" applyProtection="1">
      <alignment horizontal="center" vertical="top"/>
      <protection/>
    </xf>
    <xf numFmtId="0" fontId="8" fillId="34" borderId="56" xfId="0" applyFont="1" applyFill="1" applyBorder="1" applyAlignment="1" applyProtection="1">
      <alignment horizontal="left" vertical="top" wrapText="1"/>
      <protection/>
    </xf>
    <xf numFmtId="0" fontId="8" fillId="34" borderId="46" xfId="0" applyFont="1" applyFill="1" applyBorder="1" applyAlignment="1" applyProtection="1">
      <alignment horizontal="left" vertical="top" wrapText="1"/>
      <protection/>
    </xf>
    <xf numFmtId="0" fontId="10" fillId="34" borderId="52" xfId="0" applyFont="1" applyFill="1" applyBorder="1" applyAlignment="1" applyProtection="1">
      <alignment horizontal="left" vertical="top" wrapText="1"/>
      <protection/>
    </xf>
    <xf numFmtId="0" fontId="10" fillId="34" borderId="42" xfId="0" applyFont="1" applyFill="1" applyBorder="1" applyAlignment="1" applyProtection="1">
      <alignment horizontal="left" vertical="top" wrapText="1"/>
      <protection/>
    </xf>
    <xf numFmtId="0" fontId="106" fillId="0" borderId="0" xfId="0" applyFont="1" applyFill="1" applyBorder="1" applyAlignment="1" applyProtection="1">
      <alignment horizontal="left" vertical="top" wrapText="1"/>
      <protection/>
    </xf>
    <xf numFmtId="0" fontId="106" fillId="0" borderId="0" xfId="0" applyFont="1" applyFill="1" applyBorder="1" applyAlignment="1" applyProtection="1">
      <alignment horizontal="left" vertical="top"/>
      <protection/>
    </xf>
    <xf numFmtId="0" fontId="10" fillId="34" borderId="53" xfId="0" applyFont="1" applyFill="1" applyBorder="1" applyAlignment="1" applyProtection="1">
      <alignment horizontal="left" vertical="top" wrapText="1"/>
      <protection/>
    </xf>
    <xf numFmtId="0" fontId="115" fillId="20" borderId="49" xfId="33" applyFont="1" applyBorder="1" applyAlignment="1" applyProtection="1">
      <alignment horizontal="center" vertical="center"/>
      <protection/>
    </xf>
    <xf numFmtId="0" fontId="0" fillId="0" borderId="0" xfId="0" applyFont="1" applyAlignment="1">
      <alignment/>
    </xf>
    <xf numFmtId="168" fontId="106" fillId="0" borderId="52" xfId="0" applyNumberFormat="1" applyFont="1" applyFill="1" applyBorder="1" applyAlignment="1" applyProtection="1">
      <alignment horizontal="left" vertical="top" wrapText="1"/>
      <protection/>
    </xf>
    <xf numFmtId="168" fontId="106" fillId="0" borderId="62" xfId="0" applyNumberFormat="1" applyFont="1" applyFill="1" applyBorder="1" applyAlignment="1" applyProtection="1">
      <alignment horizontal="left" vertical="top"/>
      <protection/>
    </xf>
    <xf numFmtId="168" fontId="106" fillId="0" borderId="42" xfId="0" applyNumberFormat="1" applyFont="1" applyFill="1" applyBorder="1" applyAlignment="1" applyProtection="1">
      <alignment horizontal="left" vertical="top"/>
      <protection/>
    </xf>
    <xf numFmtId="0" fontId="115" fillId="34" borderId="88" xfId="0" applyFont="1" applyFill="1" applyBorder="1" applyAlignment="1" applyProtection="1">
      <alignment horizontal="left" vertical="center"/>
      <protection/>
    </xf>
    <xf numFmtId="0" fontId="106" fillId="34" borderId="52" xfId="0" applyFont="1" applyFill="1" applyBorder="1" applyAlignment="1" applyProtection="1">
      <alignment horizontal="left" vertical="top" wrapText="1"/>
      <protection/>
    </xf>
    <xf numFmtId="0" fontId="106" fillId="34" borderId="42" xfId="0" applyFont="1" applyFill="1" applyBorder="1" applyAlignment="1" applyProtection="1">
      <alignment horizontal="left" vertical="top" wrapText="1"/>
      <protection/>
    </xf>
    <xf numFmtId="0" fontId="10" fillId="36" borderId="52" xfId="0" applyFont="1" applyFill="1" applyBorder="1" applyAlignment="1" applyProtection="1">
      <alignment horizontal="left" vertical="top" wrapText="1"/>
      <protection/>
    </xf>
    <xf numFmtId="0" fontId="10" fillId="36" borderId="42" xfId="0" applyFont="1" applyFill="1" applyBorder="1" applyAlignment="1" applyProtection="1">
      <alignment horizontal="left" vertical="top" wrapText="1"/>
      <protection/>
    </xf>
    <xf numFmtId="0" fontId="141" fillId="2" borderId="91" xfId="0" applyFont="1" applyFill="1" applyBorder="1" applyAlignment="1" applyProtection="1">
      <alignment horizontal="left" vertical="center"/>
      <protection locked="0"/>
    </xf>
    <xf numFmtId="0" fontId="141" fillId="2" borderId="92" xfId="0" applyFont="1" applyFill="1" applyBorder="1" applyAlignment="1" applyProtection="1">
      <alignment horizontal="left" vertical="center"/>
      <protection locked="0"/>
    </xf>
    <xf numFmtId="0" fontId="143" fillId="0" borderId="0" xfId="0" applyFont="1" applyFill="1" applyBorder="1" applyAlignment="1" applyProtection="1">
      <alignment horizontal="left" vertical="center"/>
      <protection/>
    </xf>
    <xf numFmtId="0" fontId="141" fillId="2" borderId="90" xfId="0" applyFont="1" applyFill="1" applyBorder="1" applyAlignment="1" applyProtection="1">
      <alignment horizontal="right" vertical="center"/>
      <protection locked="0"/>
    </xf>
    <xf numFmtId="0" fontId="141" fillId="2" borderId="55" xfId="0" applyFont="1" applyFill="1" applyBorder="1" applyAlignment="1" applyProtection="1">
      <alignment horizontal="right" vertical="center"/>
      <protection locked="0"/>
    </xf>
    <xf numFmtId="0" fontId="141" fillId="2" borderId="95" xfId="0" applyFont="1" applyFill="1" applyBorder="1" applyAlignment="1" applyProtection="1">
      <alignment horizontal="right" vertical="center"/>
      <protection locked="0"/>
    </xf>
    <xf numFmtId="0" fontId="141" fillId="2" borderId="91" xfId="0" applyFont="1" applyFill="1" applyBorder="1" applyAlignment="1" applyProtection="1">
      <alignment horizontal="right" vertical="center"/>
      <protection locked="0"/>
    </xf>
    <xf numFmtId="168" fontId="116" fillId="0" borderId="45" xfId="0" applyNumberFormat="1" applyFont="1" applyFill="1" applyBorder="1" applyAlignment="1" applyProtection="1">
      <alignment horizontal="left" vertical="top"/>
      <protection/>
    </xf>
    <xf numFmtId="168" fontId="116" fillId="0" borderId="47" xfId="0" applyNumberFormat="1" applyFont="1" applyFill="1" applyBorder="1" applyAlignment="1" applyProtection="1">
      <alignment horizontal="left" vertical="top"/>
      <protection/>
    </xf>
    <xf numFmtId="168" fontId="116" fillId="0" borderId="50" xfId="0" applyNumberFormat="1" applyFont="1" applyFill="1" applyBorder="1" applyAlignment="1" applyProtection="1">
      <alignment horizontal="left" vertical="top"/>
      <protection/>
    </xf>
    <xf numFmtId="0" fontId="121" fillId="20" borderId="52" xfId="33" applyFont="1" applyBorder="1" applyAlignment="1" applyProtection="1">
      <alignment horizontal="center" vertical="center"/>
      <protection/>
    </xf>
    <xf numFmtId="0" fontId="121" fillId="20" borderId="42" xfId="33" applyFont="1" applyBorder="1" applyAlignment="1" applyProtection="1">
      <alignment horizontal="center" vertical="center"/>
      <protection/>
    </xf>
    <xf numFmtId="0" fontId="10" fillId="34" borderId="36" xfId="0" applyFont="1" applyFill="1" applyBorder="1" applyAlignment="1" applyProtection="1">
      <alignment horizontal="left" vertical="top" wrapText="1"/>
      <protection/>
    </xf>
    <xf numFmtId="0" fontId="10" fillId="34" borderId="54" xfId="0" applyFont="1" applyFill="1" applyBorder="1" applyAlignment="1" applyProtection="1">
      <alignment horizontal="left" vertical="top" wrapText="1"/>
      <protection/>
    </xf>
    <xf numFmtId="0" fontId="10" fillId="34" borderId="56" xfId="0" applyFont="1" applyFill="1" applyBorder="1" applyAlignment="1" applyProtection="1">
      <alignment horizontal="left" vertical="top" wrapText="1"/>
      <protection/>
    </xf>
    <xf numFmtId="0" fontId="10" fillId="34" borderId="46" xfId="0" applyFont="1" applyFill="1" applyBorder="1" applyAlignment="1" applyProtection="1">
      <alignment horizontal="left" vertical="top" wrapText="1"/>
      <protection/>
    </xf>
    <xf numFmtId="0" fontId="106" fillId="34" borderId="0" xfId="0" applyFont="1" applyFill="1" applyBorder="1" applyAlignment="1" applyProtection="1">
      <alignment horizontal="left" vertical="top" wrapText="1"/>
      <protection/>
    </xf>
    <xf numFmtId="0" fontId="116" fillId="34" borderId="52" xfId="0" applyFont="1" applyFill="1" applyBorder="1" applyAlignment="1" applyProtection="1">
      <alignment horizontal="left" vertical="top" wrapText="1"/>
      <protection/>
    </xf>
    <xf numFmtId="0" fontId="116" fillId="34" borderId="42" xfId="0" applyFont="1" applyFill="1" applyBorder="1" applyAlignment="1" applyProtection="1">
      <alignment horizontal="left" vertical="top" wrapText="1"/>
      <protection/>
    </xf>
    <xf numFmtId="0" fontId="142" fillId="0" borderId="49" xfId="0" applyFont="1" applyFill="1" applyBorder="1" applyAlignment="1" applyProtection="1">
      <alignment horizontal="left" vertical="top" wrapText="1"/>
      <protection/>
    </xf>
    <xf numFmtId="0" fontId="142" fillId="0" borderId="49" xfId="0" applyFont="1" applyFill="1" applyBorder="1" applyAlignment="1" applyProtection="1">
      <alignment horizontal="left" vertical="top"/>
      <protection/>
    </xf>
    <xf numFmtId="0" fontId="144" fillId="0" borderId="0" xfId="0" applyFont="1" applyFill="1" applyBorder="1" applyAlignment="1" applyProtection="1">
      <alignment horizontal="left" vertical="top"/>
      <protection/>
    </xf>
    <xf numFmtId="0" fontId="0" fillId="0" borderId="0" xfId="0" applyFont="1" applyFill="1" applyBorder="1" applyAlignment="1" applyProtection="1">
      <alignment horizontal="left" vertical="top"/>
      <protection/>
    </xf>
    <xf numFmtId="0" fontId="12" fillId="34" borderId="52" xfId="0" applyFont="1" applyFill="1" applyBorder="1" applyAlignment="1" applyProtection="1">
      <alignment horizontal="left" vertical="top" wrapText="1"/>
      <protection/>
    </xf>
    <xf numFmtId="0" fontId="12" fillId="34" borderId="42" xfId="0" applyFont="1" applyFill="1" applyBorder="1" applyAlignment="1" applyProtection="1">
      <alignment horizontal="left" vertical="top" wrapText="1"/>
      <protection/>
    </xf>
    <xf numFmtId="0" fontId="11" fillId="34" borderId="52" xfId="0" applyFont="1" applyFill="1" applyBorder="1" applyAlignment="1" applyProtection="1">
      <alignment horizontal="left" vertical="top" wrapText="1"/>
      <protection/>
    </xf>
    <xf numFmtId="0" fontId="11" fillId="34" borderId="42" xfId="0" applyFont="1" applyFill="1" applyBorder="1" applyAlignment="1" applyProtection="1">
      <alignment horizontal="left" vertical="top" wrapText="1"/>
      <protection/>
    </xf>
    <xf numFmtId="0" fontId="128" fillId="0" borderId="60" xfId="0" applyFont="1" applyFill="1" applyBorder="1" applyAlignment="1" applyProtection="1">
      <alignment horizontal="center" vertical="top"/>
      <protection/>
    </xf>
    <xf numFmtId="0" fontId="106" fillId="0" borderId="60" xfId="0" applyFont="1" applyFill="1" applyBorder="1" applyAlignment="1" applyProtection="1">
      <alignment horizontal="center" vertical="top"/>
      <protection/>
    </xf>
    <xf numFmtId="177" fontId="106" fillId="41" borderId="49" xfId="0" applyNumberFormat="1" applyFont="1" applyFill="1" applyBorder="1" applyAlignment="1" applyProtection="1">
      <alignment horizontal="left" vertical="top"/>
      <protection locked="0"/>
    </xf>
    <xf numFmtId="0" fontId="106" fillId="0" borderId="0" xfId="0" applyFont="1" applyFill="1" applyBorder="1" applyAlignment="1" applyProtection="1">
      <alignment horizontal="center" vertical="top"/>
      <protection/>
    </xf>
    <xf numFmtId="0" fontId="116" fillId="0" borderId="0" xfId="0" applyFont="1" applyFill="1" applyBorder="1" applyAlignment="1" applyProtection="1">
      <alignment horizontal="center" vertical="top"/>
      <protection/>
    </xf>
    <xf numFmtId="177" fontId="117" fillId="2" borderId="49" xfId="15" applyNumberFormat="1" applyFont="1" applyBorder="1" applyAlignment="1" applyProtection="1">
      <alignment horizontal="left" vertical="top"/>
      <protection locked="0"/>
    </xf>
    <xf numFmtId="0" fontId="106" fillId="0" borderId="49" xfId="0" applyFont="1" applyFill="1" applyBorder="1" applyAlignment="1" applyProtection="1">
      <alignment horizontal="center" vertical="top"/>
      <protection/>
    </xf>
    <xf numFmtId="171" fontId="106" fillId="41" borderId="49" xfId="0" applyNumberFormat="1" applyFont="1" applyFill="1" applyBorder="1" applyAlignment="1" applyProtection="1">
      <alignment horizontal="left" vertical="top"/>
      <protection locked="0"/>
    </xf>
    <xf numFmtId="0" fontId="116" fillId="0" borderId="0" xfId="0" applyFont="1" applyFill="1" applyBorder="1" applyAlignment="1" applyProtection="1">
      <alignment horizontal="left" vertical="top"/>
      <protection/>
    </xf>
    <xf numFmtId="0" fontId="128" fillId="0" borderId="0" xfId="0" applyFont="1" applyFill="1" applyBorder="1" applyAlignment="1" applyProtection="1">
      <alignment horizontal="right" vertical="top"/>
      <protection/>
    </xf>
    <xf numFmtId="0" fontId="129" fillId="0" borderId="0" xfId="0" applyFont="1" applyFill="1" applyBorder="1" applyAlignment="1" applyProtection="1">
      <alignment horizontal="center" vertical="top"/>
      <protection/>
    </xf>
    <xf numFmtId="0" fontId="106" fillId="0" borderId="49" xfId="0" applyNumberFormat="1" applyFont="1" applyFill="1" applyBorder="1" applyAlignment="1" applyProtection="1">
      <alignment horizontal="center" vertical="top"/>
      <protection/>
    </xf>
    <xf numFmtId="0" fontId="130" fillId="0" borderId="0" xfId="0" applyFont="1" applyFill="1" applyBorder="1" applyAlignment="1" applyProtection="1">
      <alignment horizontal="center" vertical="top"/>
      <protection/>
    </xf>
    <xf numFmtId="0" fontId="116" fillId="0" borderId="49" xfId="0" applyFont="1" applyFill="1" applyBorder="1" applyAlignment="1" applyProtection="1">
      <alignment horizontal="center" vertical="top"/>
      <protection/>
    </xf>
    <xf numFmtId="177" fontId="106" fillId="0" borderId="0" xfId="0" applyNumberFormat="1" applyFont="1" applyFill="1" applyBorder="1" applyAlignment="1" applyProtection="1">
      <alignment horizontal="center" vertical="top"/>
      <protection/>
    </xf>
    <xf numFmtId="0" fontId="127" fillId="0" borderId="0" xfId="0" applyFont="1" applyFill="1" applyBorder="1" applyAlignment="1" applyProtection="1">
      <alignment horizontal="left" vertical="top"/>
      <protection/>
    </xf>
    <xf numFmtId="0" fontId="127" fillId="0" borderId="49" xfId="0" applyFont="1" applyFill="1" applyBorder="1" applyAlignment="1" applyProtection="1">
      <alignment horizontal="center" vertical="top"/>
      <protection/>
    </xf>
    <xf numFmtId="0" fontId="133" fillId="0" borderId="0" xfId="0" applyFont="1" applyAlignment="1" applyProtection="1">
      <alignment horizontal="center"/>
      <protection/>
    </xf>
    <xf numFmtId="0" fontId="127" fillId="0" borderId="0" xfId="0" applyFont="1" applyFill="1" applyBorder="1" applyAlignment="1" applyProtection="1">
      <alignment horizontal="right" vertical="top"/>
      <protection/>
    </xf>
    <xf numFmtId="0" fontId="127" fillId="0" borderId="60" xfId="0" applyFont="1" applyFill="1" applyBorder="1" applyAlignment="1" applyProtection="1">
      <alignment horizontal="center" vertical="top"/>
      <protection/>
    </xf>
    <xf numFmtId="0" fontId="86" fillId="2" borderId="49" xfId="15" applyFont="1" applyBorder="1" applyAlignment="1" applyProtection="1">
      <alignment horizontal="left" vertical="top"/>
      <protection locked="0"/>
    </xf>
    <xf numFmtId="0" fontId="127" fillId="0" borderId="0" xfId="0" applyFont="1" applyFill="1" applyBorder="1" applyAlignment="1" applyProtection="1">
      <alignment horizontal="center" vertical="top"/>
      <protection/>
    </xf>
    <xf numFmtId="0" fontId="127" fillId="0" borderId="60" xfId="0" applyFont="1" applyFill="1" applyBorder="1" applyAlignment="1" applyProtection="1">
      <alignment horizontal="left" vertical="top" wrapText="1"/>
      <protection/>
    </xf>
    <xf numFmtId="0" fontId="86" fillId="2" borderId="49" xfId="15" applyFont="1" applyBorder="1" applyAlignment="1" applyProtection="1">
      <alignment horizontal="center" vertical="top"/>
      <protection locked="0"/>
    </xf>
    <xf numFmtId="0" fontId="133" fillId="0" borderId="0" xfId="0" applyFont="1" applyFill="1" applyBorder="1" applyAlignment="1" applyProtection="1">
      <alignment horizontal="center" vertical="top"/>
      <protection/>
    </xf>
    <xf numFmtId="0" fontId="133" fillId="0" borderId="0" xfId="0" applyFont="1" applyFill="1" applyBorder="1" applyAlignment="1" applyProtection="1">
      <alignment horizontal="left" vertical="top"/>
      <protection/>
    </xf>
    <xf numFmtId="177" fontId="86" fillId="2" borderId="49" xfId="15" applyNumberFormat="1" applyFont="1" applyBorder="1" applyAlignment="1" applyProtection="1">
      <alignment horizontal="center" vertical="top"/>
      <protection locked="0"/>
    </xf>
    <xf numFmtId="0" fontId="133" fillId="34" borderId="0" xfId="0" applyFont="1" applyFill="1" applyBorder="1" applyAlignment="1" applyProtection="1">
      <alignment horizontal="center" vertical="top"/>
      <protection/>
    </xf>
    <xf numFmtId="171" fontId="86" fillId="2" borderId="49" xfId="15" applyNumberFormat="1" applyFont="1" applyBorder="1" applyAlignment="1" applyProtection="1">
      <alignment horizontal="left" vertical="top"/>
      <protection locked="0"/>
    </xf>
    <xf numFmtId="177" fontId="127" fillId="0" borderId="0" xfId="0" applyNumberFormat="1" applyFont="1" applyFill="1" applyBorder="1" applyAlignment="1" applyProtection="1">
      <alignment horizontal="center" vertical="top"/>
      <protection/>
    </xf>
    <xf numFmtId="0" fontId="133" fillId="0" borderId="49" xfId="0" applyFont="1" applyFill="1" applyBorder="1" applyAlignment="1" applyProtection="1">
      <alignment horizontal="center"/>
      <protection/>
    </xf>
    <xf numFmtId="0" fontId="86" fillId="2" borderId="52" xfId="15" applyFont="1" applyBorder="1" applyAlignment="1" applyProtection="1">
      <alignment horizontal="center" vertical="top"/>
      <protection locked="0"/>
    </xf>
    <xf numFmtId="0" fontId="86" fillId="2" borderId="62" xfId="15" applyFont="1" applyBorder="1" applyAlignment="1" applyProtection="1">
      <alignment horizontal="center" vertical="top"/>
      <protection locked="0"/>
    </xf>
    <xf numFmtId="0" fontId="86" fillId="2" borderId="42" xfId="15" applyFont="1" applyBorder="1" applyAlignment="1" applyProtection="1">
      <alignment horizontal="center" vertical="top"/>
      <protection locked="0"/>
    </xf>
    <xf numFmtId="0" fontId="127" fillId="0" borderId="0" xfId="0" applyFont="1" applyFill="1" applyBorder="1" applyAlignment="1" applyProtection="1">
      <alignment horizontal="left" vertical="top" wrapText="1"/>
      <protection/>
    </xf>
    <xf numFmtId="177" fontId="86" fillId="2" borderId="52" xfId="15" applyNumberFormat="1" applyFont="1" applyBorder="1" applyAlignment="1" applyProtection="1">
      <alignment horizontal="left" vertical="top"/>
      <protection locked="0"/>
    </xf>
    <xf numFmtId="177" fontId="86" fillId="2" borderId="62" xfId="15" applyNumberFormat="1" applyFont="1" applyBorder="1" applyAlignment="1" applyProtection="1">
      <alignment horizontal="left" vertical="top"/>
      <protection locked="0"/>
    </xf>
    <xf numFmtId="177" fontId="86" fillId="2" borderId="42" xfId="15" applyNumberFormat="1" applyFont="1" applyBorder="1" applyAlignment="1" applyProtection="1">
      <alignment horizontal="left" vertical="top"/>
      <protection locked="0"/>
    </xf>
    <xf numFmtId="0" fontId="0" fillId="0" borderId="0" xfId="0" applyFont="1" applyFill="1" applyBorder="1" applyAlignment="1" applyProtection="1">
      <alignment horizontal="right" vertical="top"/>
      <protection/>
    </xf>
    <xf numFmtId="177" fontId="86" fillId="2" borderId="49" xfId="15" applyNumberFormat="1" applyFont="1" applyBorder="1" applyAlignment="1" applyProtection="1">
      <alignment horizontal="left" vertical="top"/>
      <protection locked="0"/>
    </xf>
    <xf numFmtId="0" fontId="0" fillId="0" borderId="0" xfId="0" applyFont="1" applyFill="1" applyBorder="1" applyAlignment="1" applyProtection="1">
      <alignment horizontal="center" vertical="top"/>
      <protection/>
    </xf>
    <xf numFmtId="0" fontId="130" fillId="0" borderId="0" xfId="0" applyFont="1" applyFill="1" applyBorder="1" applyAlignment="1" applyProtection="1">
      <alignment horizontal="center"/>
      <protection/>
    </xf>
    <xf numFmtId="22" fontId="130" fillId="0" borderId="0" xfId="0" applyNumberFormat="1" applyFont="1" applyFill="1" applyBorder="1" applyAlignment="1" applyProtection="1">
      <alignment horizontal="center"/>
      <protection/>
    </xf>
    <xf numFmtId="0" fontId="144" fillId="0" borderId="0" xfId="0" applyFont="1" applyAlignment="1" applyProtection="1">
      <alignment horizontal="center"/>
      <protection/>
    </xf>
    <xf numFmtId="0" fontId="134" fillId="0" borderId="60" xfId="0" applyFont="1" applyFill="1" applyBorder="1" applyAlignment="1" applyProtection="1">
      <alignment horizontal="center" vertical="top"/>
      <protection/>
    </xf>
    <xf numFmtId="0" fontId="0" fillId="0" borderId="63" xfId="0" applyFont="1" applyFill="1" applyBorder="1" applyAlignment="1" applyProtection="1">
      <alignment horizontal="center" vertical="top"/>
      <protection/>
    </xf>
    <xf numFmtId="0" fontId="133" fillId="0" borderId="49" xfId="0" applyFont="1" applyFill="1" applyBorder="1" applyAlignment="1" applyProtection="1">
      <alignment horizontal="center" vertical="top"/>
      <protection/>
    </xf>
    <xf numFmtId="0" fontId="134" fillId="0" borderId="0" xfId="0" applyFont="1" applyFill="1" applyBorder="1" applyAlignment="1" applyProtection="1">
      <alignment horizontal="center" vertical="top"/>
      <protection/>
    </xf>
    <xf numFmtId="0" fontId="134" fillId="0" borderId="60" xfId="0" applyFont="1" applyFill="1" applyBorder="1" applyAlignment="1" applyProtection="1">
      <alignment horizontal="center" vertical="top" wrapText="1"/>
      <protection/>
    </xf>
    <xf numFmtId="0" fontId="133" fillId="0" borderId="0" xfId="0" applyFont="1" applyFill="1" applyBorder="1" applyAlignment="1" applyProtection="1">
      <alignment horizontal="right" vertical="top"/>
      <protection/>
    </xf>
    <xf numFmtId="0" fontId="127" fillId="34" borderId="0" xfId="0" applyFont="1" applyFill="1" applyBorder="1" applyAlignment="1" applyProtection="1">
      <alignment horizontal="left" vertical="top"/>
      <protection/>
    </xf>
    <xf numFmtId="0" fontId="127" fillId="0" borderId="60" xfId="0" applyFont="1" applyFill="1" applyBorder="1" applyAlignment="1" applyProtection="1">
      <alignment horizontal="left" vertical="top"/>
      <protection/>
    </xf>
    <xf numFmtId="0" fontId="86" fillId="2" borderId="62" xfId="15" applyFont="1" applyBorder="1" applyAlignment="1" applyProtection="1">
      <alignment horizontal="left" vertical="top"/>
      <protection locked="0"/>
    </xf>
    <xf numFmtId="0" fontId="145" fillId="0" borderId="0" xfId="0" applyFont="1" applyFill="1" applyBorder="1" applyAlignment="1" applyProtection="1">
      <alignment horizontal="center" vertical="top"/>
      <protection/>
    </xf>
    <xf numFmtId="0" fontId="0" fillId="2" borderId="49" xfId="0" applyFont="1" applyFill="1" applyBorder="1" applyAlignment="1" applyProtection="1">
      <alignment horizontal="center" vertical="top"/>
      <protection locked="0"/>
    </xf>
    <xf numFmtId="0" fontId="0" fillId="0" borderId="60" xfId="0" applyFont="1" applyFill="1" applyBorder="1" applyAlignment="1" applyProtection="1">
      <alignment horizontal="center" vertical="top"/>
      <protection/>
    </xf>
    <xf numFmtId="0" fontId="0" fillId="0" borderId="49" xfId="0" applyFont="1" applyFill="1" applyBorder="1" applyAlignment="1" applyProtection="1">
      <alignment horizontal="center" vertical="top"/>
      <protection/>
    </xf>
    <xf numFmtId="0" fontId="144" fillId="0" borderId="0" xfId="0" applyFont="1" applyFill="1" applyBorder="1" applyAlignment="1" applyProtection="1">
      <alignment horizontal="right" vertical="top"/>
      <protection/>
    </xf>
    <xf numFmtId="0" fontId="0" fillId="34" borderId="0" xfId="0" applyFont="1" applyFill="1" applyBorder="1" applyAlignment="1" applyProtection="1">
      <alignment horizontal="left" vertical="top"/>
      <protection/>
    </xf>
    <xf numFmtId="176" fontId="0" fillId="34" borderId="49" xfId="0" applyNumberFormat="1" applyFont="1" applyFill="1" applyBorder="1" applyAlignment="1" applyProtection="1">
      <alignment horizontal="center" vertical="top"/>
      <protection/>
    </xf>
    <xf numFmtId="0" fontId="86" fillId="0" borderId="0" xfId="15" applyFont="1" applyFill="1" applyBorder="1" applyAlignment="1" applyProtection="1">
      <alignment horizontal="left" vertical="top"/>
      <protection/>
    </xf>
    <xf numFmtId="0" fontId="127" fillId="34" borderId="0" xfId="0" applyFont="1" applyFill="1" applyBorder="1" applyAlignment="1" applyProtection="1">
      <alignment horizontal="center" vertical="top"/>
      <protection/>
    </xf>
    <xf numFmtId="0" fontId="127" fillId="0" borderId="49" xfId="0" applyFont="1" applyFill="1" applyBorder="1" applyAlignment="1" applyProtection="1">
      <alignment horizontal="left" vertical="top"/>
      <protection/>
    </xf>
    <xf numFmtId="0" fontId="127" fillId="0" borderId="0" xfId="0" applyFont="1" applyFill="1" applyBorder="1" applyAlignment="1" applyProtection="1">
      <alignment horizontal="left"/>
      <protection/>
    </xf>
    <xf numFmtId="0" fontId="86" fillId="2" borderId="49" xfId="15" applyFont="1" applyFill="1" applyBorder="1" applyAlignment="1" applyProtection="1">
      <alignment horizontal="center" vertical="top"/>
      <protection locked="0"/>
    </xf>
    <xf numFmtId="0" fontId="133" fillId="0" borderId="60" xfId="0" applyFont="1" applyFill="1" applyBorder="1" applyAlignment="1" applyProtection="1">
      <alignment horizontal="center" vertical="top"/>
      <protection/>
    </xf>
    <xf numFmtId="0" fontId="135" fillId="0" borderId="49" xfId="0" applyFont="1" applyFill="1" applyBorder="1" applyAlignment="1" applyProtection="1">
      <alignment horizontal="center" vertical="top"/>
      <protection/>
    </xf>
    <xf numFmtId="0" fontId="135" fillId="0" borderId="0" xfId="0" applyFont="1" applyFill="1" applyBorder="1" applyAlignment="1" applyProtection="1">
      <alignment horizontal="center" vertical="top"/>
      <protection/>
    </xf>
    <xf numFmtId="0" fontId="146" fillId="0" borderId="0" xfId="0" applyFont="1" applyFill="1" applyBorder="1" applyAlignment="1" applyProtection="1">
      <alignment horizontal="center" vertical="top"/>
      <protection/>
    </xf>
    <xf numFmtId="0" fontId="127" fillId="2" borderId="49" xfId="0" applyFont="1" applyFill="1" applyBorder="1" applyAlignment="1" applyProtection="1">
      <alignment horizontal="center" vertical="top"/>
      <protection locked="0"/>
    </xf>
    <xf numFmtId="0" fontId="127" fillId="0" borderId="62" xfId="0" applyFont="1" applyFill="1" applyBorder="1" applyAlignment="1" applyProtection="1">
      <alignment horizontal="center" vertical="top"/>
      <protection/>
    </xf>
    <xf numFmtId="0" fontId="104" fillId="0" borderId="0" xfId="15" applyFont="1" applyFill="1" applyAlignment="1" applyProtection="1">
      <alignment horizontal="right"/>
      <protection/>
    </xf>
    <xf numFmtId="0" fontId="86" fillId="0" borderId="0" xfId="15" applyFont="1" applyFill="1" applyBorder="1" applyAlignment="1" applyProtection="1">
      <alignment horizontal="right" vertical="top"/>
      <protection/>
    </xf>
    <xf numFmtId="0" fontId="133" fillId="0" borderId="0" xfId="0" applyFont="1" applyAlignment="1" applyProtection="1">
      <alignment horizontal="right"/>
      <protection/>
    </xf>
    <xf numFmtId="176" fontId="127" fillId="0" borderId="62" xfId="0" applyNumberFormat="1" applyFont="1" applyFill="1" applyBorder="1" applyAlignment="1" applyProtection="1">
      <alignment horizontal="center" vertical="top"/>
      <protection/>
    </xf>
    <xf numFmtId="0" fontId="127" fillId="34" borderId="62" xfId="0" applyFont="1" applyFill="1" applyBorder="1" applyAlignment="1" applyProtection="1">
      <alignment horizontal="center" vertical="top"/>
      <protection/>
    </xf>
    <xf numFmtId="179" fontId="127" fillId="34" borderId="62" xfId="0" applyNumberFormat="1" applyFont="1" applyFill="1" applyBorder="1" applyAlignment="1" applyProtection="1">
      <alignment horizontal="left" vertical="top"/>
      <protection/>
    </xf>
    <xf numFmtId="0" fontId="128" fillId="0" borderId="0" xfId="0" applyFont="1" applyFill="1" applyBorder="1" applyAlignment="1" applyProtection="1">
      <alignment horizontal="left" vertical="top"/>
      <protection/>
    </xf>
    <xf numFmtId="0" fontId="128" fillId="34" borderId="0" xfId="0" applyFont="1" applyFill="1" applyBorder="1" applyAlignment="1" applyProtection="1">
      <alignment horizontal="left" vertical="top"/>
      <protection/>
    </xf>
    <xf numFmtId="0" fontId="130" fillId="0" borderId="49" xfId="0" applyFont="1" applyFill="1" applyBorder="1" applyAlignment="1" applyProtection="1">
      <alignment horizontal="center" vertical="top"/>
      <protection/>
    </xf>
    <xf numFmtId="0" fontId="147" fillId="0" borderId="49" xfId="0" applyFont="1" applyFill="1" applyBorder="1" applyAlignment="1" applyProtection="1">
      <alignment horizontal="center" vertical="top"/>
      <protection/>
    </xf>
    <xf numFmtId="0" fontId="130" fillId="0" borderId="60" xfId="0" applyFont="1" applyFill="1" applyBorder="1" applyAlignment="1" applyProtection="1">
      <alignment horizontal="left" vertical="top"/>
      <protection/>
    </xf>
    <xf numFmtId="0" fontId="130" fillId="0" borderId="0" xfId="0" applyFont="1" applyFill="1" applyBorder="1" applyAlignment="1" applyProtection="1">
      <alignment horizontal="left" vertical="top"/>
      <protection/>
    </xf>
    <xf numFmtId="0" fontId="128" fillId="0" borderId="0" xfId="0" applyFont="1" applyFill="1" applyBorder="1" applyAlignment="1" applyProtection="1">
      <alignment horizontal="center" vertical="top"/>
      <protection/>
    </xf>
    <xf numFmtId="0" fontId="128" fillId="0" borderId="49" xfId="0" applyFont="1" applyFill="1" applyBorder="1" applyAlignment="1" applyProtection="1">
      <alignment horizontal="center" vertical="top"/>
      <protection/>
    </xf>
    <xf numFmtId="0" fontId="130" fillId="0" borderId="60" xfId="0" applyFont="1" applyFill="1" applyBorder="1" applyAlignment="1" applyProtection="1">
      <alignment horizontal="center" vertical="top"/>
      <protection/>
    </xf>
    <xf numFmtId="179" fontId="127" fillId="34" borderId="62" xfId="0" applyNumberFormat="1" applyFont="1" applyFill="1" applyBorder="1" applyAlignment="1" applyProtection="1">
      <alignment horizontal="center" vertical="top"/>
      <protection/>
    </xf>
    <xf numFmtId="0" fontId="86" fillId="0" borderId="0" xfId="15" applyFont="1" applyFill="1" applyBorder="1" applyAlignment="1" applyProtection="1">
      <alignment horizontal="center" vertical="top"/>
      <protection/>
    </xf>
    <xf numFmtId="0" fontId="127" fillId="0" borderId="62" xfId="0" applyFont="1" applyFill="1" applyBorder="1" applyAlignment="1" applyProtection="1">
      <alignment horizontal="left" vertical="top"/>
      <protection/>
    </xf>
    <xf numFmtId="0" fontId="127" fillId="34" borderId="49" xfId="0" applyFont="1" applyFill="1" applyBorder="1" applyAlignment="1" applyProtection="1">
      <alignment horizontal="left" vertical="top"/>
      <protection/>
    </xf>
    <xf numFmtId="0" fontId="129" fillId="0" borderId="0" xfId="0" applyFont="1" applyFill="1" applyBorder="1" applyAlignment="1" applyProtection="1">
      <alignment horizontal="left" vertical="top"/>
      <protection/>
    </xf>
    <xf numFmtId="0" fontId="135" fillId="0" borderId="62" xfId="0" applyFont="1" applyFill="1" applyBorder="1" applyAlignment="1" applyProtection="1">
      <alignment horizontal="left" vertical="top"/>
      <protection/>
    </xf>
    <xf numFmtId="0" fontId="129" fillId="0" borderId="0" xfId="0" applyFont="1" applyFill="1" applyBorder="1" applyAlignment="1" applyProtection="1">
      <alignment horizontal="right" vertical="top"/>
      <protection/>
    </xf>
  </cellXfs>
  <cellStyles count="6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 4" xfId="46"/>
    <cellStyle name="Comma 5" xfId="47"/>
    <cellStyle name="Currency" xfId="48"/>
    <cellStyle name="Currency [0]" xfId="49"/>
    <cellStyle name="Currency 2" xfId="50"/>
    <cellStyle name="Currency 3" xfId="51"/>
    <cellStyle name="Explanatory Text" xfId="52"/>
    <cellStyle name="Followed Hyperlink" xfId="53"/>
    <cellStyle name="Good" xfId="54"/>
    <cellStyle name="Heading 1" xfId="55"/>
    <cellStyle name="Heading 2" xfId="56"/>
    <cellStyle name="Heading 3" xfId="57"/>
    <cellStyle name="Heading 4" xfId="58"/>
    <cellStyle name="Hyperlink" xfId="59"/>
    <cellStyle name="Input" xfId="60"/>
    <cellStyle name="Linked Cell" xfId="61"/>
    <cellStyle name="Neutral" xfId="62"/>
    <cellStyle name="Normal 2" xfId="63"/>
    <cellStyle name="Normal 3" xfId="64"/>
    <cellStyle name="Normal 4" xfId="65"/>
    <cellStyle name="Normal 5" xfId="66"/>
    <cellStyle name="Note" xfId="67"/>
    <cellStyle name="Output" xfId="68"/>
    <cellStyle name="Percent" xfId="69"/>
    <cellStyle name="Style 1" xfId="70"/>
    <cellStyle name="Title" xfId="71"/>
    <cellStyle name="Total" xfId="72"/>
    <cellStyle name="Warning Text" xfId="73"/>
  </cellStyles>
  <tableStyles count="0" defaultTableStyle="TableStyleMedium9"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7.vml"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8.vml"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9.vml"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0.v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1.v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2.vml"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3.vml"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14.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5.v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6.vml" /></Relationships>
</file>

<file path=xl/worksheets/sheet1.xml><?xml version="1.0" encoding="utf-8"?>
<worksheet xmlns="http://schemas.openxmlformats.org/spreadsheetml/2006/main" xmlns:r="http://schemas.openxmlformats.org/officeDocument/2006/relationships">
  <sheetPr>
    <pageSetUpPr fitToPage="1"/>
  </sheetPr>
  <dimension ref="A1:S47"/>
  <sheetViews>
    <sheetView zoomScale="70" zoomScaleNormal="70" zoomScalePageLayoutView="0" workbookViewId="0" topLeftCell="A1">
      <selection activeCell="K10" sqref="K10"/>
    </sheetView>
  </sheetViews>
  <sheetFormatPr defaultColWidth="9.33203125" defaultRowHeight="12.75"/>
  <cols>
    <col min="1" max="1" width="4.83203125" style="3" customWidth="1"/>
    <col min="2" max="2" width="10.33203125" style="3" customWidth="1"/>
    <col min="3" max="3" width="13" style="3" customWidth="1"/>
    <col min="4" max="4" width="9.33203125" style="3" customWidth="1"/>
    <col min="5" max="5" width="9.83203125" style="3" customWidth="1"/>
    <col min="6" max="9" width="9.33203125" style="3" customWidth="1"/>
    <col min="10" max="10" width="21" style="3" customWidth="1"/>
    <col min="11" max="11" width="45.33203125" style="3" customWidth="1"/>
    <col min="12" max="12" width="16.33203125" style="3" customWidth="1"/>
    <col min="13" max="13" width="17.33203125" style="3" bestFit="1" customWidth="1"/>
    <col min="14" max="14" width="6.83203125" style="3" customWidth="1"/>
    <col min="15" max="15" width="92.66015625" style="3" bestFit="1" customWidth="1"/>
    <col min="16" max="16384" width="9.33203125" style="3" customWidth="1"/>
  </cols>
  <sheetData>
    <row r="1" spans="1:19" ht="18">
      <c r="A1" s="4"/>
      <c r="B1" s="360" t="s">
        <v>0</v>
      </c>
      <c r="C1" s="361"/>
      <c r="D1" s="358" t="s">
        <v>1</v>
      </c>
      <c r="E1" s="359"/>
      <c r="F1" s="359"/>
      <c r="G1" s="359"/>
      <c r="H1" s="359"/>
      <c r="I1" s="359"/>
      <c r="J1" s="359"/>
      <c r="K1" s="359"/>
      <c r="L1" s="5" t="s">
        <v>2</v>
      </c>
      <c r="M1" s="6" t="s">
        <v>3</v>
      </c>
      <c r="N1" s="7"/>
      <c r="O1" s="7"/>
      <c r="P1" s="7"/>
      <c r="Q1" s="7"/>
      <c r="R1" s="8"/>
      <c r="S1" s="8"/>
    </row>
    <row r="2" spans="2:15" ht="21.75" customHeight="1" thickBot="1">
      <c r="B2" s="365" t="s">
        <v>4</v>
      </c>
      <c r="C2" s="366"/>
      <c r="D2" s="9" t="s">
        <v>5</v>
      </c>
      <c r="E2" s="10"/>
      <c r="F2" s="354" t="s">
        <v>6</v>
      </c>
      <c r="G2" s="354"/>
      <c r="H2" s="354"/>
      <c r="I2" s="354"/>
      <c r="J2" s="354"/>
      <c r="K2" s="354"/>
      <c r="L2" s="11">
        <v>2019</v>
      </c>
      <c r="M2" s="12">
        <v>2018</v>
      </c>
      <c r="O2" s="13"/>
    </row>
    <row r="3" spans="1:15" ht="16.5" customHeight="1">
      <c r="A3" s="14"/>
      <c r="B3" s="362"/>
      <c r="C3" s="363"/>
      <c r="D3" s="363"/>
      <c r="E3" s="363"/>
      <c r="F3" s="363"/>
      <c r="G3" s="363"/>
      <c r="H3" s="363"/>
      <c r="I3" s="363"/>
      <c r="J3" s="363"/>
      <c r="K3" s="363"/>
      <c r="L3" s="363"/>
      <c r="M3" s="364"/>
      <c r="N3" s="15"/>
      <c r="O3" s="13"/>
    </row>
    <row r="4" spans="2:14" ht="18">
      <c r="B4" s="16" t="s">
        <v>7</v>
      </c>
      <c r="C4" s="367" t="s">
        <v>8</v>
      </c>
      <c r="D4" s="367"/>
      <c r="E4" s="367"/>
      <c r="F4" s="367"/>
      <c r="G4" s="367"/>
      <c r="H4" s="367"/>
      <c r="I4" s="367"/>
      <c r="J4" s="367"/>
      <c r="K4" s="17" t="s">
        <v>9</v>
      </c>
      <c r="L4" s="17" t="s">
        <v>10</v>
      </c>
      <c r="M4" s="17" t="s">
        <v>11</v>
      </c>
      <c r="N4" s="15"/>
    </row>
    <row r="5" spans="1:15" ht="18">
      <c r="A5" s="14"/>
      <c r="B5" s="18">
        <f aca="true" t="shared" si="0" ref="B5:B10">txyr</f>
        <v>2018</v>
      </c>
      <c r="C5" s="319" t="s">
        <v>12</v>
      </c>
      <c r="D5" s="320"/>
      <c r="E5" s="320"/>
      <c r="F5" s="320"/>
      <c r="G5" s="320"/>
      <c r="H5" s="320"/>
      <c r="I5" s="320"/>
      <c r="J5" s="368"/>
      <c r="K5" s="19">
        <v>174459372</v>
      </c>
      <c r="L5" s="20" t="s">
        <v>13</v>
      </c>
      <c r="M5" s="15" t="s">
        <v>13</v>
      </c>
      <c r="N5" s="15"/>
      <c r="O5" s="13"/>
    </row>
    <row r="6" spans="2:15" ht="18">
      <c r="B6" s="18">
        <f t="shared" si="0"/>
        <v>2018</v>
      </c>
      <c r="C6" s="327" t="s">
        <v>14</v>
      </c>
      <c r="D6" s="328"/>
      <c r="E6" s="328"/>
      <c r="F6" s="328"/>
      <c r="G6" s="328"/>
      <c r="H6" s="328"/>
      <c r="I6" s="328"/>
      <c r="J6" s="329"/>
      <c r="K6" s="21">
        <v>3167720</v>
      </c>
      <c r="L6" s="22" t="s">
        <v>15</v>
      </c>
      <c r="M6" s="22" t="s">
        <v>16</v>
      </c>
      <c r="O6" s="13"/>
    </row>
    <row r="7" spans="2:14" ht="18">
      <c r="B7" s="18">
        <f t="shared" si="0"/>
        <v>2018</v>
      </c>
      <c r="C7" s="327" t="s">
        <v>17</v>
      </c>
      <c r="D7" s="328"/>
      <c r="E7" s="328"/>
      <c r="F7" s="328"/>
      <c r="G7" s="328"/>
      <c r="H7" s="328"/>
      <c r="I7" s="328"/>
      <c r="J7" s="329"/>
      <c r="K7" s="23">
        <v>0.0117</v>
      </c>
      <c r="L7" s="22" t="s">
        <v>18</v>
      </c>
      <c r="M7" s="22" t="s">
        <v>18</v>
      </c>
      <c r="N7" s="15"/>
    </row>
    <row r="8" spans="2:14" ht="18">
      <c r="B8" s="18">
        <f t="shared" si="0"/>
        <v>2018</v>
      </c>
      <c r="C8" s="327" t="s">
        <v>19</v>
      </c>
      <c r="D8" s="328"/>
      <c r="E8" s="328"/>
      <c r="F8" s="328"/>
      <c r="G8" s="328"/>
      <c r="H8" s="328"/>
      <c r="I8" s="328"/>
      <c r="J8" s="329"/>
      <c r="K8" s="21">
        <v>0</v>
      </c>
      <c r="L8" s="22" t="s">
        <v>20</v>
      </c>
      <c r="M8" s="24" t="s">
        <v>20</v>
      </c>
      <c r="N8" s="15"/>
    </row>
    <row r="9" spans="2:14" ht="18">
      <c r="B9" s="18">
        <f t="shared" si="0"/>
        <v>2018</v>
      </c>
      <c r="C9" s="327" t="s">
        <v>21</v>
      </c>
      <c r="D9" s="328"/>
      <c r="E9" s="328"/>
      <c r="F9" s="328"/>
      <c r="G9" s="328"/>
      <c r="H9" s="328"/>
      <c r="I9" s="328"/>
      <c r="J9" s="329"/>
      <c r="K9" s="21"/>
      <c r="L9" s="22" t="s">
        <v>22</v>
      </c>
      <c r="M9" s="24" t="s">
        <v>23</v>
      </c>
      <c r="N9" s="15"/>
    </row>
    <row r="10" spans="2:14" ht="18">
      <c r="B10" s="18">
        <f t="shared" si="0"/>
        <v>2018</v>
      </c>
      <c r="C10" s="327" t="s">
        <v>24</v>
      </c>
      <c r="D10" s="328"/>
      <c r="E10" s="328"/>
      <c r="F10" s="328"/>
      <c r="G10" s="328"/>
      <c r="H10" s="328"/>
      <c r="I10" s="328"/>
      <c r="J10" s="329"/>
      <c r="K10" s="25">
        <v>0.0117</v>
      </c>
      <c r="L10" s="22" t="s">
        <v>25</v>
      </c>
      <c r="M10" s="24" t="s">
        <v>26</v>
      </c>
      <c r="N10" s="15"/>
    </row>
    <row r="11" spans="2:14" ht="18">
      <c r="B11" s="24">
        <f aca="true" t="shared" si="1" ref="B11:B18">apyr</f>
        <v>2019</v>
      </c>
      <c r="C11" s="327" t="s">
        <v>27</v>
      </c>
      <c r="D11" s="328"/>
      <c r="E11" s="328"/>
      <c r="F11" s="328"/>
      <c r="G11" s="328"/>
      <c r="H11" s="328"/>
      <c r="I11" s="328"/>
      <c r="J11" s="329"/>
      <c r="K11" s="21">
        <v>1894</v>
      </c>
      <c r="L11" s="22" t="s">
        <v>28</v>
      </c>
      <c r="M11" s="22" t="s">
        <v>28</v>
      </c>
      <c r="N11" s="15"/>
    </row>
    <row r="12" spans="2:14" ht="18">
      <c r="B12" s="24">
        <f t="shared" si="1"/>
        <v>2019</v>
      </c>
      <c r="C12" s="327" t="s">
        <v>29</v>
      </c>
      <c r="D12" s="328"/>
      <c r="E12" s="328"/>
      <c r="F12" s="328"/>
      <c r="G12" s="328"/>
      <c r="H12" s="328"/>
      <c r="I12" s="328"/>
      <c r="J12" s="329"/>
      <c r="K12" s="21">
        <v>191633</v>
      </c>
      <c r="L12" s="24" t="s">
        <v>30</v>
      </c>
      <c r="M12" s="24" t="s">
        <v>30</v>
      </c>
      <c r="N12" s="15"/>
    </row>
    <row r="13" spans="1:14" ht="18">
      <c r="A13" s="14"/>
      <c r="B13" s="24">
        <f t="shared" si="1"/>
        <v>2019</v>
      </c>
      <c r="C13" s="327" t="s">
        <v>31</v>
      </c>
      <c r="D13" s="328"/>
      <c r="E13" s="328"/>
      <c r="F13" s="328"/>
      <c r="G13" s="328"/>
      <c r="H13" s="328"/>
      <c r="I13" s="328"/>
      <c r="J13" s="329"/>
      <c r="K13" s="21">
        <v>0</v>
      </c>
      <c r="L13" s="20" t="s">
        <v>32</v>
      </c>
      <c r="M13" s="24" t="s">
        <v>32</v>
      </c>
      <c r="N13" s="15"/>
    </row>
    <row r="14" spans="2:14" ht="18">
      <c r="B14" s="24">
        <f t="shared" si="1"/>
        <v>2019</v>
      </c>
      <c r="C14" s="327" t="s">
        <v>33</v>
      </c>
      <c r="D14" s="328"/>
      <c r="E14" s="328"/>
      <c r="F14" s="328"/>
      <c r="G14" s="328"/>
      <c r="H14" s="328"/>
      <c r="I14" s="328"/>
      <c r="J14" s="329"/>
      <c r="K14" s="21">
        <v>190095728</v>
      </c>
      <c r="L14" s="24" t="s">
        <v>34</v>
      </c>
      <c r="M14" s="24" t="s">
        <v>35</v>
      </c>
      <c r="N14" s="15"/>
    </row>
    <row r="15" spans="2:14" ht="18">
      <c r="B15" s="24">
        <f t="shared" si="1"/>
        <v>2019</v>
      </c>
      <c r="C15" s="327" t="s">
        <v>36</v>
      </c>
      <c r="D15" s="328"/>
      <c r="E15" s="328"/>
      <c r="F15" s="328"/>
      <c r="G15" s="328"/>
      <c r="H15" s="328"/>
      <c r="I15" s="328"/>
      <c r="J15" s="329"/>
      <c r="K15" s="21">
        <v>0</v>
      </c>
      <c r="L15" s="24" t="s">
        <v>37</v>
      </c>
      <c r="M15" s="24" t="s">
        <v>38</v>
      </c>
      <c r="N15" s="15"/>
    </row>
    <row r="16" spans="2:14" ht="18">
      <c r="B16" s="24">
        <f t="shared" si="1"/>
        <v>2019</v>
      </c>
      <c r="C16" s="343" t="s">
        <v>39</v>
      </c>
      <c r="D16" s="344"/>
      <c r="E16" s="344"/>
      <c r="F16" s="344"/>
      <c r="G16" s="344"/>
      <c r="H16" s="344"/>
      <c r="I16" s="344"/>
      <c r="J16" s="344"/>
      <c r="K16" s="345"/>
      <c r="L16" s="26" t="s">
        <v>35</v>
      </c>
      <c r="M16" s="27" t="s">
        <v>40</v>
      </c>
      <c r="N16" s="15"/>
    </row>
    <row r="17" spans="2:13" ht="18">
      <c r="B17" s="24">
        <f t="shared" si="1"/>
        <v>2019</v>
      </c>
      <c r="C17" s="327" t="s">
        <v>41</v>
      </c>
      <c r="D17" s="328"/>
      <c r="E17" s="328"/>
      <c r="F17" s="328"/>
      <c r="G17" s="328"/>
      <c r="H17" s="328"/>
      <c r="I17" s="328"/>
      <c r="J17" s="329"/>
      <c r="K17" s="21">
        <v>3076760</v>
      </c>
      <c r="L17" s="22" t="s">
        <v>42</v>
      </c>
      <c r="M17" s="24" t="s">
        <v>43</v>
      </c>
    </row>
    <row r="18" spans="2:14" ht="18">
      <c r="B18" s="24">
        <f t="shared" si="1"/>
        <v>2019</v>
      </c>
      <c r="C18" s="327" t="s">
        <v>44</v>
      </c>
      <c r="D18" s="328"/>
      <c r="E18" s="328"/>
      <c r="F18" s="328"/>
      <c r="G18" s="328"/>
      <c r="H18" s="328"/>
      <c r="I18" s="328"/>
      <c r="J18" s="329"/>
      <c r="K18" s="21">
        <v>1751690</v>
      </c>
      <c r="L18" s="22" t="s">
        <v>45</v>
      </c>
      <c r="M18" s="24" t="s">
        <v>46</v>
      </c>
      <c r="N18" s="15"/>
    </row>
    <row r="19" spans="2:14" ht="18">
      <c r="B19" s="22"/>
      <c r="C19" s="375"/>
      <c r="D19" s="376"/>
      <c r="E19" s="376"/>
      <c r="F19" s="376"/>
      <c r="G19" s="376"/>
      <c r="H19" s="376"/>
      <c r="I19" s="376"/>
      <c r="J19" s="377"/>
      <c r="K19" s="28"/>
      <c r="L19" s="22"/>
      <c r="M19" s="22"/>
      <c r="N19" s="15"/>
    </row>
    <row r="20" spans="2:13" ht="18" thickBot="1">
      <c r="B20" s="369"/>
      <c r="C20" s="370"/>
      <c r="D20" s="370"/>
      <c r="E20" s="370"/>
      <c r="F20" s="370"/>
      <c r="G20" s="370"/>
      <c r="H20" s="370"/>
      <c r="I20" s="370"/>
      <c r="J20" s="370"/>
      <c r="K20" s="370"/>
      <c r="L20" s="370"/>
      <c r="M20" s="371"/>
    </row>
    <row r="21" spans="2:13" ht="18">
      <c r="B21" s="29"/>
      <c r="C21" s="29"/>
      <c r="D21" s="29"/>
      <c r="E21" s="29"/>
      <c r="F21" s="29"/>
      <c r="G21" s="29"/>
      <c r="H21" s="29"/>
      <c r="I21" s="29"/>
      <c r="J21" s="29"/>
      <c r="K21" s="29"/>
      <c r="L21" s="29"/>
      <c r="M21" s="29"/>
    </row>
    <row r="22" spans="1:14" ht="16.5" customHeight="1" thickBot="1">
      <c r="A22" s="30"/>
      <c r="B22" s="355" t="s">
        <v>47</v>
      </c>
      <c r="C22" s="356"/>
      <c r="D22" s="356"/>
      <c r="E22" s="356"/>
      <c r="F22" s="356"/>
      <c r="G22" s="356"/>
      <c r="H22" s="356"/>
      <c r="I22" s="356"/>
      <c r="J22" s="356"/>
      <c r="K22" s="356"/>
      <c r="L22" s="356"/>
      <c r="M22" s="357"/>
      <c r="N22" s="31"/>
    </row>
    <row r="23" spans="2:13" ht="16.5" customHeight="1">
      <c r="B23" s="362"/>
      <c r="C23" s="363"/>
      <c r="D23" s="363"/>
      <c r="E23" s="363"/>
      <c r="F23" s="363"/>
      <c r="G23" s="363"/>
      <c r="H23" s="363"/>
      <c r="I23" s="363"/>
      <c r="J23" s="363"/>
      <c r="K23" s="363"/>
      <c r="L23" s="363"/>
      <c r="M23" s="364"/>
    </row>
    <row r="24" spans="2:13" ht="18">
      <c r="B24" s="378" t="s">
        <v>8</v>
      </c>
      <c r="C24" s="379"/>
      <c r="D24" s="379"/>
      <c r="E24" s="379"/>
      <c r="F24" s="379"/>
      <c r="G24" s="379"/>
      <c r="H24" s="379"/>
      <c r="I24" s="379"/>
      <c r="J24" s="380" t="s">
        <v>48</v>
      </c>
      <c r="K24" s="380"/>
      <c r="L24" s="380"/>
      <c r="M24" s="381"/>
    </row>
    <row r="25" spans="2:14" ht="18">
      <c r="B25" s="375"/>
      <c r="C25" s="376"/>
      <c r="D25" s="376"/>
      <c r="E25" s="376"/>
      <c r="F25" s="376"/>
      <c r="G25" s="376"/>
      <c r="H25" s="376"/>
      <c r="I25" s="376"/>
      <c r="J25" s="376"/>
      <c r="K25" s="376"/>
      <c r="L25" s="376"/>
      <c r="M25" s="376"/>
      <c r="N25" s="15"/>
    </row>
    <row r="26" spans="2:13" ht="18">
      <c r="B26" s="327" t="s">
        <v>49</v>
      </c>
      <c r="C26" s="328"/>
      <c r="D26" s="328"/>
      <c r="E26" s="328"/>
      <c r="F26" s="328"/>
      <c r="G26" s="328"/>
      <c r="H26" s="328"/>
      <c r="I26" s="328"/>
      <c r="J26" s="333"/>
      <c r="K26" s="334"/>
      <c r="L26" s="334"/>
      <c r="M26" s="335"/>
    </row>
    <row r="27" spans="2:13" ht="18">
      <c r="B27" s="327" t="s">
        <v>50</v>
      </c>
      <c r="C27" s="328"/>
      <c r="D27" s="328"/>
      <c r="E27" s="328"/>
      <c r="F27" s="328"/>
      <c r="G27" s="328"/>
      <c r="H27" s="328"/>
      <c r="I27" s="328"/>
      <c r="J27" s="372"/>
      <c r="K27" s="373"/>
      <c r="L27" s="373"/>
      <c r="M27" s="374"/>
    </row>
    <row r="28" spans="2:13" ht="18">
      <c r="B28" s="327" t="s">
        <v>51</v>
      </c>
      <c r="C28" s="328"/>
      <c r="D28" s="328"/>
      <c r="E28" s="328"/>
      <c r="F28" s="328"/>
      <c r="G28" s="328"/>
      <c r="H28" s="328"/>
      <c r="I28" s="328"/>
      <c r="J28" s="333"/>
      <c r="K28" s="334"/>
      <c r="L28" s="334"/>
      <c r="M28" s="335"/>
    </row>
    <row r="29" spans="2:13" ht="18">
      <c r="B29" s="327" t="s">
        <v>52</v>
      </c>
      <c r="C29" s="328"/>
      <c r="D29" s="328"/>
      <c r="E29" s="328"/>
      <c r="F29" s="328"/>
      <c r="G29" s="328"/>
      <c r="H29" s="328"/>
      <c r="I29" s="328"/>
      <c r="J29" s="348">
        <v>43675.732732592594</v>
      </c>
      <c r="K29" s="349"/>
      <c r="L29" s="349"/>
      <c r="M29" s="350"/>
    </row>
    <row r="30" spans="2:14" ht="18">
      <c r="B30" s="319" t="s">
        <v>53</v>
      </c>
      <c r="C30" s="320"/>
      <c r="D30" s="320"/>
      <c r="E30" s="320"/>
      <c r="F30" s="320"/>
      <c r="G30" s="320"/>
      <c r="H30" s="320"/>
      <c r="I30" s="320"/>
      <c r="J30" s="351"/>
      <c r="K30" s="352"/>
      <c r="L30" s="352"/>
      <c r="M30" s="352"/>
      <c r="N30" s="15"/>
    </row>
    <row r="31" spans="2:13" ht="18">
      <c r="B31" s="327" t="s">
        <v>54</v>
      </c>
      <c r="C31" s="328"/>
      <c r="D31" s="328"/>
      <c r="E31" s="328"/>
      <c r="F31" s="328"/>
      <c r="G31" s="328"/>
      <c r="H31" s="328"/>
      <c r="I31" s="328"/>
      <c r="J31" s="333"/>
      <c r="K31" s="334"/>
      <c r="L31" s="334"/>
      <c r="M31" s="335"/>
    </row>
    <row r="32" spans="2:13" ht="18">
      <c r="B32" s="327" t="s">
        <v>55</v>
      </c>
      <c r="C32" s="328"/>
      <c r="D32" s="328"/>
      <c r="E32" s="328"/>
      <c r="F32" s="328"/>
      <c r="G32" s="328"/>
      <c r="H32" s="328"/>
      <c r="I32" s="328"/>
      <c r="J32" s="333"/>
      <c r="K32" s="334"/>
      <c r="L32" s="334"/>
      <c r="M32" s="335"/>
    </row>
    <row r="33" spans="2:14" ht="18">
      <c r="B33" s="319" t="s">
        <v>56</v>
      </c>
      <c r="C33" s="320"/>
      <c r="D33" s="320"/>
      <c r="E33" s="320"/>
      <c r="F33" s="320"/>
      <c r="G33" s="320"/>
      <c r="H33" s="320"/>
      <c r="I33" s="320"/>
      <c r="J33" s="346"/>
      <c r="K33" s="347"/>
      <c r="L33" s="347"/>
      <c r="M33" s="347"/>
      <c r="N33" s="15"/>
    </row>
    <row r="34" spans="2:13" ht="18">
      <c r="B34" s="327" t="s">
        <v>57</v>
      </c>
      <c r="C34" s="328"/>
      <c r="D34" s="328"/>
      <c r="E34" s="328"/>
      <c r="F34" s="328"/>
      <c r="G34" s="328"/>
      <c r="H34" s="328"/>
      <c r="I34" s="328"/>
      <c r="J34" s="333"/>
      <c r="K34" s="334"/>
      <c r="L34" s="334"/>
      <c r="M34" s="335"/>
    </row>
    <row r="35" spans="2:13" ht="18">
      <c r="B35" s="327" t="s">
        <v>58</v>
      </c>
      <c r="C35" s="328"/>
      <c r="D35" s="328"/>
      <c r="E35" s="328"/>
      <c r="F35" s="328"/>
      <c r="G35" s="328"/>
      <c r="H35" s="328"/>
      <c r="I35" s="329"/>
      <c r="J35" s="333"/>
      <c r="K35" s="334"/>
      <c r="L35" s="334"/>
      <c r="M35" s="335"/>
    </row>
    <row r="36" spans="2:13" ht="18">
      <c r="B36" s="327" t="s">
        <v>59</v>
      </c>
      <c r="C36" s="328"/>
      <c r="D36" s="328"/>
      <c r="E36" s="328"/>
      <c r="F36" s="328"/>
      <c r="G36" s="328"/>
      <c r="H36" s="328"/>
      <c r="I36" s="329"/>
      <c r="J36" s="338"/>
      <c r="K36" s="339"/>
      <c r="L36" s="339"/>
      <c r="M36" s="340"/>
    </row>
    <row r="37" spans="2:13" ht="18">
      <c r="B37" s="327" t="s">
        <v>60</v>
      </c>
      <c r="C37" s="328"/>
      <c r="D37" s="328"/>
      <c r="E37" s="328"/>
      <c r="F37" s="328"/>
      <c r="G37" s="328"/>
      <c r="H37" s="328"/>
      <c r="I37" s="328"/>
      <c r="J37" s="338"/>
      <c r="K37" s="341"/>
      <c r="L37" s="341"/>
      <c r="M37" s="342"/>
    </row>
    <row r="38" spans="2:13" ht="18">
      <c r="B38" s="319" t="s">
        <v>61</v>
      </c>
      <c r="C38" s="320"/>
      <c r="D38" s="320"/>
      <c r="E38" s="320"/>
      <c r="F38" s="320"/>
      <c r="G38" s="320"/>
      <c r="H38" s="320"/>
      <c r="I38" s="320"/>
      <c r="J38" s="321"/>
      <c r="K38" s="322"/>
      <c r="L38" s="322"/>
      <c r="M38" s="323"/>
    </row>
    <row r="39" spans="2:13" ht="18">
      <c r="B39" s="327" t="s">
        <v>62</v>
      </c>
      <c r="C39" s="328"/>
      <c r="D39" s="328"/>
      <c r="E39" s="328"/>
      <c r="F39" s="328"/>
      <c r="G39" s="328"/>
      <c r="H39" s="328"/>
      <c r="I39" s="328"/>
      <c r="J39" s="333"/>
      <c r="K39" s="334"/>
      <c r="L39" s="334"/>
      <c r="M39" s="335"/>
    </row>
    <row r="40" spans="2:14" ht="18">
      <c r="B40" s="319" t="s">
        <v>63</v>
      </c>
      <c r="C40" s="320"/>
      <c r="D40" s="320"/>
      <c r="E40" s="320"/>
      <c r="F40" s="320"/>
      <c r="G40" s="320"/>
      <c r="H40" s="320"/>
      <c r="I40" s="320"/>
      <c r="J40" s="336"/>
      <c r="K40" s="337"/>
      <c r="L40" s="337"/>
      <c r="M40" s="337"/>
      <c r="N40" s="15"/>
    </row>
    <row r="41" spans="2:13" ht="18">
      <c r="B41" s="327" t="s">
        <v>64</v>
      </c>
      <c r="C41" s="328"/>
      <c r="D41" s="328"/>
      <c r="E41" s="328"/>
      <c r="F41" s="328"/>
      <c r="G41" s="328"/>
      <c r="H41" s="328"/>
      <c r="I41" s="329"/>
      <c r="J41" s="330"/>
      <c r="K41" s="331"/>
      <c r="L41" s="331"/>
      <c r="M41" s="332"/>
    </row>
    <row r="42" spans="2:13" ht="18">
      <c r="B42" s="324"/>
      <c r="C42" s="325"/>
      <c r="D42" s="325"/>
      <c r="E42" s="325"/>
      <c r="F42" s="325"/>
      <c r="G42" s="325"/>
      <c r="H42" s="325"/>
      <c r="I42" s="325"/>
      <c r="J42" s="325"/>
      <c r="K42" s="325"/>
      <c r="L42" s="325"/>
      <c r="M42" s="326"/>
    </row>
    <row r="43" spans="2:13" ht="18">
      <c r="B43" s="29"/>
      <c r="C43" s="29"/>
      <c r="D43" s="29"/>
      <c r="E43" s="29"/>
      <c r="F43" s="29"/>
      <c r="G43" s="29"/>
      <c r="H43" s="29"/>
      <c r="I43" s="29"/>
      <c r="J43" s="29"/>
      <c r="K43" s="29"/>
      <c r="L43" s="29"/>
      <c r="M43" s="29"/>
    </row>
    <row r="44" spans="2:13" ht="18">
      <c r="B44" s="353" t="s">
        <v>65</v>
      </c>
      <c r="C44" s="353"/>
      <c r="D44" s="353"/>
      <c r="E44" s="353"/>
      <c r="F44" s="353"/>
      <c r="G44" s="353"/>
      <c r="H44" s="353"/>
      <c r="I44" s="353"/>
      <c r="J44" s="353"/>
      <c r="K44" s="353"/>
      <c r="L44" s="353"/>
      <c r="M44" s="353"/>
    </row>
    <row r="45" spans="2:13" ht="18">
      <c r="B45" s="353"/>
      <c r="C45" s="353"/>
      <c r="D45" s="353"/>
      <c r="E45" s="353"/>
      <c r="F45" s="353"/>
      <c r="G45" s="353"/>
      <c r="H45" s="353"/>
      <c r="I45" s="353"/>
      <c r="J45" s="353"/>
      <c r="K45" s="353"/>
      <c r="L45" s="353"/>
      <c r="M45" s="353"/>
    </row>
    <row r="46" spans="2:13" ht="18">
      <c r="B46" s="353"/>
      <c r="C46" s="353"/>
      <c r="D46" s="353"/>
      <c r="E46" s="353"/>
      <c r="F46" s="353"/>
      <c r="G46" s="353"/>
      <c r="H46" s="353"/>
      <c r="I46" s="353"/>
      <c r="J46" s="353"/>
      <c r="K46" s="353"/>
      <c r="L46" s="353"/>
      <c r="M46" s="353"/>
    </row>
    <row r="47" spans="2:13" ht="131.25" customHeight="1">
      <c r="B47" s="353"/>
      <c r="C47" s="353"/>
      <c r="D47" s="353"/>
      <c r="E47" s="353"/>
      <c r="F47" s="353"/>
      <c r="G47" s="353"/>
      <c r="H47" s="353"/>
      <c r="I47" s="353"/>
      <c r="J47" s="353"/>
      <c r="K47" s="353"/>
      <c r="L47" s="353"/>
      <c r="M47" s="353"/>
    </row>
  </sheetData>
  <sheetProtection password="CCA6" sheet="1" selectLockedCells="1"/>
  <mergeCells count="61">
    <mergeCell ref="B20:M20"/>
    <mergeCell ref="C11:J11"/>
    <mergeCell ref="B29:I29"/>
    <mergeCell ref="J27:M27"/>
    <mergeCell ref="J26:M26"/>
    <mergeCell ref="C19:J19"/>
    <mergeCell ref="C18:J18"/>
    <mergeCell ref="B25:M25"/>
    <mergeCell ref="B24:I24"/>
    <mergeCell ref="J24:M24"/>
    <mergeCell ref="C10:J10"/>
    <mergeCell ref="B2:C2"/>
    <mergeCell ref="B3:M3"/>
    <mergeCell ref="C4:J4"/>
    <mergeCell ref="C12:J12"/>
    <mergeCell ref="C5:J5"/>
    <mergeCell ref="C6:J6"/>
    <mergeCell ref="C7:J7"/>
    <mergeCell ref="C8:J8"/>
    <mergeCell ref="C9:J9"/>
    <mergeCell ref="B44:M47"/>
    <mergeCell ref="F2:K2"/>
    <mergeCell ref="B22:M22"/>
    <mergeCell ref="C17:J17"/>
    <mergeCell ref="D1:K1"/>
    <mergeCell ref="C13:J13"/>
    <mergeCell ref="C14:J14"/>
    <mergeCell ref="C15:J15"/>
    <mergeCell ref="B1:C1"/>
    <mergeCell ref="B23:M23"/>
    <mergeCell ref="B26:I26"/>
    <mergeCell ref="B27:I27"/>
    <mergeCell ref="B28:I28"/>
    <mergeCell ref="B30:I30"/>
    <mergeCell ref="J30:M30"/>
    <mergeCell ref="B31:I31"/>
    <mergeCell ref="J34:M34"/>
    <mergeCell ref="B35:I35"/>
    <mergeCell ref="B33:I33"/>
    <mergeCell ref="J33:M33"/>
    <mergeCell ref="J28:M28"/>
    <mergeCell ref="J29:M29"/>
    <mergeCell ref="B36:I36"/>
    <mergeCell ref="J35:M35"/>
    <mergeCell ref="J36:M36"/>
    <mergeCell ref="B37:I37"/>
    <mergeCell ref="J37:M37"/>
    <mergeCell ref="C16:K16"/>
    <mergeCell ref="J31:M31"/>
    <mergeCell ref="B32:I32"/>
    <mergeCell ref="J32:M32"/>
    <mergeCell ref="B34:I34"/>
    <mergeCell ref="B38:I38"/>
    <mergeCell ref="J38:M38"/>
    <mergeCell ref="B42:M42"/>
    <mergeCell ref="B41:I41"/>
    <mergeCell ref="J41:M41"/>
    <mergeCell ref="B39:I39"/>
    <mergeCell ref="J39:M39"/>
    <mergeCell ref="B40:I40"/>
    <mergeCell ref="J40:M40"/>
  </mergeCells>
  <printOptions/>
  <pageMargins left="0.5" right="0.5" top="0.5" bottom="0.5" header="0.30000001192092896" footer="0.30000001192092896"/>
  <pageSetup errors="blank" fitToHeight="1" fitToWidth="1" horizontalDpi="300" verticalDpi="300" orientation="portrait" scale="69"/>
  <headerFooter>
    <oddHeader>&amp;L&amp;D     &amp;T</oddHeader>
  </headerFooter>
</worksheet>
</file>

<file path=xl/worksheets/sheet10.xml><?xml version="1.0" encoding="utf-8"?>
<worksheet xmlns="http://schemas.openxmlformats.org/spreadsheetml/2006/main" xmlns:r="http://schemas.openxmlformats.org/officeDocument/2006/relationships">
  <sheetPr>
    <pageSetUpPr fitToPage="1"/>
  </sheetPr>
  <dimension ref="A1:M51"/>
  <sheetViews>
    <sheetView zoomScale="116" zoomScaleNormal="116" zoomScaleSheetLayoutView="85" zoomScalePageLayoutView="85" workbookViewId="0" topLeftCell="A13">
      <selection activeCell="D21" sqref="D21"/>
    </sheetView>
  </sheetViews>
  <sheetFormatPr defaultColWidth="9.33203125" defaultRowHeight="12.75"/>
  <cols>
    <col min="1" max="1" width="5.5" style="2" customWidth="1"/>
    <col min="2" max="2" width="11" style="2" customWidth="1"/>
    <col min="3" max="3" width="12.5" style="2" customWidth="1"/>
    <col min="4" max="5" width="18.5" style="2" customWidth="1"/>
    <col min="6" max="6" width="6.16015625" style="2" customWidth="1"/>
    <col min="7" max="7" width="18.5" style="2" customWidth="1"/>
    <col min="8" max="8" width="7" style="2" customWidth="1"/>
    <col min="9" max="9" width="15.66015625" style="2" customWidth="1"/>
    <col min="10" max="16384" width="9.33203125" style="2" customWidth="1"/>
  </cols>
  <sheetData>
    <row r="1" spans="1:9" ht="12.75">
      <c r="A1" s="545" t="s">
        <v>496</v>
      </c>
      <c r="B1" s="545"/>
      <c r="C1" s="545"/>
      <c r="D1" s="545"/>
      <c r="E1" s="545"/>
      <c r="F1" s="545"/>
      <c r="G1" s="545"/>
      <c r="H1" s="545"/>
      <c r="I1" s="545"/>
    </row>
    <row r="2" spans="1:9" ht="33">
      <c r="A2" s="517" t="s">
        <v>497</v>
      </c>
      <c r="B2" s="517"/>
      <c r="C2" s="517"/>
      <c r="D2" s="517"/>
      <c r="E2" s="517"/>
      <c r="F2" s="517"/>
      <c r="G2" s="517"/>
      <c r="H2" s="517"/>
      <c r="I2" s="517"/>
    </row>
    <row r="3" spans="1:9" ht="33">
      <c r="A3" s="517" t="s">
        <v>498</v>
      </c>
      <c r="B3" s="517"/>
      <c r="C3" s="517"/>
      <c r="D3" s="517"/>
      <c r="E3" s="517"/>
      <c r="F3" s="517"/>
      <c r="G3" s="517"/>
      <c r="H3" s="517"/>
      <c r="I3" s="517"/>
    </row>
    <row r="4" spans="1:9" ht="15">
      <c r="A4" s="269" t="s">
        <v>391</v>
      </c>
      <c r="B4" s="523" t="str">
        <f>(eff_entity)</f>
        <v>SBO-BOOKER ISD (2019)</v>
      </c>
      <c r="C4" s="523"/>
      <c r="D4" s="523"/>
      <c r="E4" s="523"/>
      <c r="F4" s="523"/>
      <c r="G4" s="523"/>
      <c r="H4" s="528" t="s">
        <v>499</v>
      </c>
      <c r="I4" s="528"/>
    </row>
    <row r="5" spans="1:9" ht="15">
      <c r="A5" s="244"/>
      <c r="B5" s="528" t="s">
        <v>500</v>
      </c>
      <c r="C5" s="528"/>
      <c r="D5" s="528"/>
      <c r="E5" s="528"/>
      <c r="F5" s="528"/>
      <c r="G5" s="528"/>
      <c r="H5" s="244"/>
      <c r="I5" s="244"/>
    </row>
    <row r="6" spans="1:9" ht="15">
      <c r="A6" s="522" t="s">
        <v>501</v>
      </c>
      <c r="B6" s="522"/>
      <c r="C6" s="523">
        <f>(publicmeetingat)</f>
        <v>0</v>
      </c>
      <c r="D6" s="523"/>
      <c r="E6" s="523"/>
      <c r="F6" s="523"/>
      <c r="G6" s="523"/>
      <c r="H6" s="523"/>
      <c r="I6" s="523"/>
    </row>
    <row r="7" spans="1:9" ht="15">
      <c r="A7" s="528"/>
      <c r="B7" s="528"/>
      <c r="C7" s="526" t="s">
        <v>502</v>
      </c>
      <c r="D7" s="526"/>
      <c r="E7" s="526"/>
      <c r="F7" s="526"/>
      <c r="G7" s="526"/>
      <c r="H7" s="526"/>
      <c r="I7" s="526"/>
    </row>
    <row r="8" spans="1:9" ht="15">
      <c r="A8" s="244" t="s">
        <v>503</v>
      </c>
      <c r="B8" s="523">
        <f>(nameofroom_building_physicallocation)</f>
        <v>0</v>
      </c>
      <c r="C8" s="523"/>
      <c r="D8" s="523"/>
      <c r="E8" s="523"/>
      <c r="F8" s="523"/>
      <c r="G8" s="523"/>
      <c r="H8" s="523"/>
      <c r="I8" s="523"/>
    </row>
    <row r="9" spans="1:9" ht="15">
      <c r="A9" s="528" t="s">
        <v>504</v>
      </c>
      <c r="B9" s="528"/>
      <c r="C9" s="528"/>
      <c r="D9" s="528"/>
      <c r="E9" s="528"/>
      <c r="F9" s="528"/>
      <c r="G9" s="528"/>
      <c r="H9" s="528"/>
      <c r="I9" s="528"/>
    </row>
    <row r="10" spans="1:9" ht="15">
      <c r="A10" s="523">
        <f>(city_state)</f>
        <v>0</v>
      </c>
      <c r="B10" s="523"/>
      <c r="C10" s="523"/>
      <c r="D10" s="523"/>
      <c r="E10" s="528"/>
      <c r="F10" s="528"/>
      <c r="G10" s="528"/>
      <c r="H10" s="528"/>
      <c r="I10" s="528"/>
    </row>
    <row r="11" spans="1:9" ht="15">
      <c r="A11" s="526" t="s">
        <v>505</v>
      </c>
      <c r="B11" s="526"/>
      <c r="C11" s="526"/>
      <c r="D11" s="526"/>
      <c r="E11" s="528"/>
      <c r="F11" s="528"/>
      <c r="G11" s="528"/>
      <c r="H11" s="528"/>
      <c r="I11" s="528"/>
    </row>
    <row r="12" spans="1:9" ht="15">
      <c r="A12" s="528"/>
      <c r="B12" s="528"/>
      <c r="C12" s="528"/>
      <c r="D12" s="528"/>
      <c r="E12" s="528"/>
      <c r="F12" s="528"/>
      <c r="G12" s="528"/>
      <c r="H12" s="528"/>
      <c r="I12" s="528"/>
    </row>
    <row r="13" spans="1:9" ht="14.25">
      <c r="A13" s="532" t="s">
        <v>506</v>
      </c>
      <c r="B13" s="532"/>
      <c r="C13" s="532"/>
      <c r="D13" s="532"/>
      <c r="E13" s="532"/>
      <c r="F13" s="532"/>
      <c r="G13" s="532"/>
      <c r="H13" s="532"/>
      <c r="I13" s="532"/>
    </row>
    <row r="14" spans="1:9" ht="13.5">
      <c r="A14" s="532" t="s">
        <v>507</v>
      </c>
      <c r="B14" s="532"/>
      <c r="C14" s="532"/>
      <c r="D14" s="532"/>
      <c r="E14" s="532"/>
      <c r="F14" s="532"/>
      <c r="G14" s="532"/>
      <c r="H14" s="532"/>
      <c r="I14" s="532"/>
    </row>
    <row r="15" spans="1:9" ht="13.5">
      <c r="A15" s="522"/>
      <c r="B15" s="522"/>
      <c r="C15" s="522"/>
      <c r="D15" s="522"/>
      <c r="E15" s="522"/>
      <c r="F15" s="522"/>
      <c r="G15" s="522"/>
      <c r="H15" s="522"/>
      <c r="I15" s="522"/>
    </row>
    <row r="16" spans="1:9" ht="13.5">
      <c r="A16" s="522" t="s">
        <v>508</v>
      </c>
      <c r="B16" s="522"/>
      <c r="C16" s="522"/>
      <c r="D16" s="522"/>
      <c r="E16" s="522"/>
      <c r="F16" s="522"/>
      <c r="G16" s="522"/>
      <c r="H16" s="522"/>
      <c r="I16" s="522"/>
    </row>
    <row r="17" spans="1:9" ht="13.5">
      <c r="A17" s="522" t="s">
        <v>509</v>
      </c>
      <c r="B17" s="522"/>
      <c r="C17" s="522"/>
      <c r="D17" s="522"/>
      <c r="E17" s="522"/>
      <c r="F17" s="522"/>
      <c r="G17" s="522"/>
      <c r="H17" s="522"/>
      <c r="I17" s="522"/>
    </row>
    <row r="18" spans="1:9" ht="13.5">
      <c r="A18" s="522" t="s">
        <v>510</v>
      </c>
      <c r="B18" s="522"/>
      <c r="C18" s="522"/>
      <c r="D18" s="522"/>
      <c r="E18" s="522"/>
      <c r="F18" s="522"/>
      <c r="G18" s="522"/>
      <c r="H18" s="522"/>
      <c r="I18" s="522"/>
    </row>
    <row r="19" spans="1:9" ht="13.5">
      <c r="A19" s="569"/>
      <c r="B19" s="569"/>
      <c r="C19" s="569"/>
      <c r="D19" s="569"/>
      <c r="E19" s="569"/>
      <c r="F19" s="569"/>
      <c r="G19" s="569"/>
      <c r="H19" s="569"/>
      <c r="I19" s="569"/>
    </row>
    <row r="20" spans="1:9" ht="13.5">
      <c r="A20" s="528"/>
      <c r="B20" s="528"/>
      <c r="C20" s="528"/>
      <c r="D20" s="528"/>
      <c r="E20" s="528"/>
      <c r="F20" s="528"/>
      <c r="G20" s="528"/>
      <c r="H20" s="528"/>
      <c r="I20" s="528"/>
    </row>
    <row r="21" spans="1:9" ht="14.25">
      <c r="A21" s="522" t="s">
        <v>511</v>
      </c>
      <c r="B21" s="522"/>
      <c r="C21" s="522"/>
      <c r="D21" s="286" t="s">
        <v>325</v>
      </c>
      <c r="E21" s="522" t="s">
        <v>512</v>
      </c>
      <c r="F21" s="522"/>
      <c r="G21" s="522"/>
      <c r="H21" s="522"/>
      <c r="I21" s="522"/>
    </row>
    <row r="22" spans="1:9" ht="13.5">
      <c r="A22" s="541" t="s">
        <v>513</v>
      </c>
      <c r="B22" s="541"/>
      <c r="C22" s="541"/>
      <c r="D22" s="244"/>
      <c r="E22" s="570"/>
      <c r="F22" s="570"/>
      <c r="G22" s="570"/>
      <c r="H22" s="570"/>
      <c r="I22" s="570"/>
    </row>
    <row r="23" spans="1:9" ht="14.25">
      <c r="A23" s="541" t="s">
        <v>514</v>
      </c>
      <c r="B23" s="541"/>
      <c r="C23" s="541"/>
      <c r="D23" s="286" t="s">
        <v>325</v>
      </c>
      <c r="E23" s="570" t="s">
        <v>515</v>
      </c>
      <c r="F23" s="570"/>
      <c r="G23" s="570"/>
      <c r="H23" s="570"/>
      <c r="I23" s="570"/>
    </row>
    <row r="24" spans="1:9" ht="13.5">
      <c r="A24" s="523"/>
      <c r="B24" s="523"/>
      <c r="C24" s="523"/>
      <c r="D24" s="523"/>
      <c r="E24" s="523"/>
      <c r="F24" s="523"/>
      <c r="G24" s="523"/>
      <c r="H24" s="523"/>
      <c r="I24" s="523"/>
    </row>
    <row r="25" spans="1:9" ht="13.5">
      <c r="A25" s="531" t="s">
        <v>516</v>
      </c>
      <c r="B25" s="531"/>
      <c r="C25" s="531"/>
      <c r="D25" s="531"/>
      <c r="E25" s="531"/>
      <c r="F25" s="531"/>
      <c r="G25" s="531"/>
      <c r="H25" s="531"/>
      <c r="I25" s="531"/>
    </row>
    <row r="26" spans="1:9" ht="13.5">
      <c r="A26" s="531"/>
      <c r="B26" s="531"/>
      <c r="C26" s="531"/>
      <c r="D26" s="531"/>
      <c r="E26" s="531"/>
      <c r="F26" s="531"/>
      <c r="G26" s="531"/>
      <c r="H26" s="531"/>
      <c r="I26" s="531"/>
    </row>
    <row r="27" spans="1:9" ht="13.5">
      <c r="A27" s="522" t="s">
        <v>517</v>
      </c>
      <c r="B27" s="522"/>
      <c r="C27" s="522"/>
      <c r="D27" s="522"/>
      <c r="E27" s="522"/>
      <c r="F27" s="522"/>
      <c r="G27" s="522"/>
      <c r="H27" s="522"/>
      <c r="I27" s="522"/>
    </row>
    <row r="28" spans="1:9" ht="13.5">
      <c r="A28" s="522" t="s">
        <v>518</v>
      </c>
      <c r="B28" s="522"/>
      <c r="C28" s="522"/>
      <c r="D28" s="522"/>
      <c r="E28" s="522"/>
      <c r="F28" s="522"/>
      <c r="G28" s="522"/>
      <c r="H28" s="522"/>
      <c r="I28" s="522"/>
    </row>
    <row r="29" spans="1:9" ht="13.5">
      <c r="A29" s="522" t="s">
        <v>519</v>
      </c>
      <c r="B29" s="522"/>
      <c r="C29" s="522"/>
      <c r="D29" s="522"/>
      <c r="E29" s="522"/>
      <c r="F29" s="522"/>
      <c r="G29" s="522"/>
      <c r="H29" s="522"/>
      <c r="I29" s="522"/>
    </row>
    <row r="30" spans="1:9" ht="13.5">
      <c r="A30" s="528"/>
      <c r="B30" s="528"/>
      <c r="C30" s="528"/>
      <c r="D30" s="528"/>
      <c r="E30" s="528"/>
      <c r="F30" s="528"/>
      <c r="G30" s="528"/>
      <c r="H30" s="528"/>
      <c r="I30" s="528"/>
    </row>
    <row r="31" spans="1:9" ht="14.25">
      <c r="A31" s="522" t="s">
        <v>520</v>
      </c>
      <c r="B31" s="522"/>
      <c r="C31" s="522"/>
      <c r="D31" s="277"/>
      <c r="E31" s="522" t="s">
        <v>521</v>
      </c>
      <c r="F31" s="522"/>
      <c r="G31" s="277"/>
      <c r="H31" s="522" t="s">
        <v>522</v>
      </c>
      <c r="I31" s="522"/>
    </row>
    <row r="32" spans="1:9" ht="14.25">
      <c r="A32" s="522" t="s">
        <v>523</v>
      </c>
      <c r="B32" s="522"/>
      <c r="C32" s="522"/>
      <c r="D32" s="284"/>
      <c r="E32" s="522" t="s">
        <v>521</v>
      </c>
      <c r="F32" s="522"/>
      <c r="G32" s="284"/>
      <c r="H32" s="522" t="s">
        <v>522</v>
      </c>
      <c r="I32" s="522"/>
    </row>
    <row r="33" spans="1:9" ht="14.25">
      <c r="A33" s="522" t="s">
        <v>524</v>
      </c>
      <c r="B33" s="522"/>
      <c r="C33" s="522"/>
      <c r="D33" s="284"/>
      <c r="E33" s="522" t="s">
        <v>521</v>
      </c>
      <c r="F33" s="522"/>
      <c r="G33" s="284"/>
      <c r="H33" s="522" t="s">
        <v>522</v>
      </c>
      <c r="I33" s="522"/>
    </row>
    <row r="34" spans="1:9" ht="13.5">
      <c r="A34" s="528"/>
      <c r="B34" s="528"/>
      <c r="C34" s="528"/>
      <c r="D34" s="528"/>
      <c r="E34" s="528"/>
      <c r="F34" s="528"/>
      <c r="G34" s="528"/>
      <c r="H34" s="528"/>
      <c r="I34" s="528"/>
    </row>
    <row r="35" spans="1:9" ht="13.5">
      <c r="A35" s="531" t="s">
        <v>525</v>
      </c>
      <c r="B35" s="531"/>
      <c r="C35" s="531"/>
      <c r="D35" s="531"/>
      <c r="E35" s="531"/>
      <c r="F35" s="531"/>
      <c r="G35" s="531"/>
      <c r="H35" s="531"/>
      <c r="I35" s="531"/>
    </row>
    <row r="36" spans="1:9" ht="13.5">
      <c r="A36" s="531" t="s">
        <v>526</v>
      </c>
      <c r="B36" s="531"/>
      <c r="C36" s="531"/>
      <c r="D36" s="531"/>
      <c r="E36" s="531"/>
      <c r="F36" s="531"/>
      <c r="G36" s="531"/>
      <c r="H36" s="531"/>
      <c r="I36" s="531"/>
    </row>
    <row r="37" spans="1:9" ht="13.5">
      <c r="A37" s="528"/>
      <c r="B37" s="528"/>
      <c r="C37" s="528"/>
      <c r="D37" s="528"/>
      <c r="E37" s="528"/>
      <c r="F37" s="528"/>
      <c r="G37" s="528"/>
      <c r="H37" s="528"/>
      <c r="I37" s="528"/>
    </row>
    <row r="38" spans="1:9" ht="13.5">
      <c r="A38" s="528"/>
      <c r="B38" s="528"/>
      <c r="C38" s="528"/>
      <c r="D38" s="528"/>
      <c r="E38" s="266" t="s">
        <v>527</v>
      </c>
      <c r="F38" s="244"/>
      <c r="G38" s="266" t="s">
        <v>528</v>
      </c>
      <c r="H38" s="528"/>
      <c r="I38" s="528"/>
    </row>
    <row r="39" spans="1:9" ht="14.25">
      <c r="A39" s="522" t="s">
        <v>529</v>
      </c>
      <c r="B39" s="522"/>
      <c r="C39" s="522"/>
      <c r="D39" s="522"/>
      <c r="E39" s="286" t="s">
        <v>325</v>
      </c>
      <c r="F39" s="272"/>
      <c r="G39" s="286" t="s">
        <v>325</v>
      </c>
      <c r="H39" s="528"/>
      <c r="I39" s="528"/>
    </row>
    <row r="40" spans="1:9" ht="14.25">
      <c r="A40" s="522" t="s">
        <v>530</v>
      </c>
      <c r="B40" s="522"/>
      <c r="C40" s="522"/>
      <c r="D40" s="522"/>
      <c r="E40" s="286" t="s">
        <v>325</v>
      </c>
      <c r="F40" s="272"/>
      <c r="G40" s="289" t="s">
        <v>325</v>
      </c>
      <c r="H40" s="528"/>
      <c r="I40" s="528"/>
    </row>
    <row r="41" spans="1:9" ht="14.25">
      <c r="A41" s="522" t="s">
        <v>531</v>
      </c>
      <c r="B41" s="522"/>
      <c r="C41" s="522"/>
      <c r="D41" s="522"/>
      <c r="E41" s="286" t="s">
        <v>325</v>
      </c>
      <c r="F41" s="272"/>
      <c r="G41" s="289" t="s">
        <v>325</v>
      </c>
      <c r="H41" s="528"/>
      <c r="I41" s="528"/>
    </row>
    <row r="42" spans="1:9" ht="14.25">
      <c r="A42" s="522" t="s">
        <v>532</v>
      </c>
      <c r="B42" s="522"/>
      <c r="C42" s="522"/>
      <c r="D42" s="522"/>
      <c r="E42" s="286" t="s">
        <v>325</v>
      </c>
      <c r="F42" s="272"/>
      <c r="G42" s="289" t="s">
        <v>325</v>
      </c>
      <c r="H42" s="528"/>
      <c r="I42" s="528"/>
    </row>
    <row r="43" spans="1:13" ht="13.5">
      <c r="A43" s="528"/>
      <c r="B43" s="568"/>
      <c r="C43" s="568"/>
      <c r="D43" s="568"/>
      <c r="E43" s="568"/>
      <c r="F43" s="568"/>
      <c r="G43" s="568"/>
      <c r="H43" s="568"/>
      <c r="I43" s="568"/>
      <c r="J43" s="182"/>
      <c r="K43" s="182"/>
      <c r="L43" s="182"/>
      <c r="M43" s="182"/>
    </row>
    <row r="44" spans="1:9" ht="13.5">
      <c r="A44" s="522" t="s">
        <v>533</v>
      </c>
      <c r="B44" s="522"/>
      <c r="C44" s="522"/>
      <c r="D44" s="522"/>
      <c r="E44" s="522"/>
      <c r="F44" s="522"/>
      <c r="G44" s="522"/>
      <c r="H44" s="522"/>
      <c r="I44" s="522"/>
    </row>
    <row r="45" spans="1:9" ht="13.5">
      <c r="A45" s="522" t="s">
        <v>534</v>
      </c>
      <c r="B45" s="522"/>
      <c r="C45" s="522"/>
      <c r="D45" s="522"/>
      <c r="E45" s="522"/>
      <c r="F45" s="522"/>
      <c r="G45" s="522"/>
      <c r="H45" s="522"/>
      <c r="I45" s="522"/>
    </row>
    <row r="46" spans="1:9" ht="13.5">
      <c r="A46" s="522" t="s">
        <v>535</v>
      </c>
      <c r="B46" s="522"/>
      <c r="C46" s="522"/>
      <c r="D46" s="522"/>
      <c r="E46" s="522"/>
      <c r="F46" s="522"/>
      <c r="G46" s="522"/>
      <c r="H46" s="522"/>
      <c r="I46" s="522"/>
    </row>
    <row r="47" spans="1:9" ht="13.5">
      <c r="A47" s="531" t="s">
        <v>536</v>
      </c>
      <c r="B47" s="531"/>
      <c r="C47" s="531"/>
      <c r="D47" s="531"/>
      <c r="E47" s="531"/>
      <c r="F47" s="531"/>
      <c r="G47" s="531"/>
      <c r="H47" s="531"/>
      <c r="I47" s="531"/>
    </row>
    <row r="48" spans="1:9" ht="14.25">
      <c r="A48" s="567"/>
      <c r="B48" s="567"/>
      <c r="C48" s="567"/>
      <c r="D48" s="567"/>
      <c r="E48" s="567"/>
      <c r="F48" s="567"/>
      <c r="G48" s="567"/>
      <c r="H48" s="567"/>
      <c r="I48" s="567"/>
    </row>
    <row r="49" spans="1:9" ht="14.25">
      <c r="A49" s="528" t="s">
        <v>537</v>
      </c>
      <c r="B49" s="528"/>
      <c r="C49" s="528"/>
      <c r="D49" s="528"/>
      <c r="E49" s="528"/>
      <c r="F49" s="528"/>
      <c r="G49" s="527" t="s">
        <v>325</v>
      </c>
      <c r="H49" s="527"/>
      <c r="I49" s="244"/>
    </row>
    <row r="50" spans="1:9" ht="13.5">
      <c r="A50" s="522" t="s">
        <v>538</v>
      </c>
      <c r="B50" s="522"/>
      <c r="C50" s="522"/>
      <c r="D50" s="522"/>
      <c r="E50" s="522"/>
      <c r="F50" s="522"/>
      <c r="G50" s="522"/>
      <c r="H50" s="522"/>
      <c r="I50" s="522"/>
    </row>
    <row r="51" spans="1:9" ht="13.5">
      <c r="A51" s="269"/>
      <c r="B51" s="269"/>
      <c r="C51" s="269"/>
      <c r="D51" s="269"/>
      <c r="E51" s="269"/>
      <c r="F51" s="269"/>
      <c r="G51" s="269"/>
      <c r="H51" s="269"/>
      <c r="I51" s="269"/>
    </row>
  </sheetData>
  <sheetProtection password="CCA6" sheet="1" selectLockedCells="1"/>
  <mergeCells count="70">
    <mergeCell ref="A7:B7"/>
    <mergeCell ref="C7:I7"/>
    <mergeCell ref="A14:I14"/>
    <mergeCell ref="A15:I15"/>
    <mergeCell ref="A16:I16"/>
    <mergeCell ref="A17:I17"/>
    <mergeCell ref="B8:I8"/>
    <mergeCell ref="A12:I12"/>
    <mergeCell ref="A13:I13"/>
    <mergeCell ref="A1:I1"/>
    <mergeCell ref="A2:I2"/>
    <mergeCell ref="A3:I3"/>
    <mergeCell ref="B4:G4"/>
    <mergeCell ref="H4:I4"/>
    <mergeCell ref="B5:G5"/>
    <mergeCell ref="A6:B6"/>
    <mergeCell ref="C6:I6"/>
    <mergeCell ref="A25:I25"/>
    <mergeCell ref="A26:I26"/>
    <mergeCell ref="A18:I18"/>
    <mergeCell ref="A9:I9"/>
    <mergeCell ref="A10:D10"/>
    <mergeCell ref="E10:I10"/>
    <mergeCell ref="A11:D11"/>
    <mergeCell ref="E11:I11"/>
    <mergeCell ref="A27:I27"/>
    <mergeCell ref="A19:I19"/>
    <mergeCell ref="A20:I20"/>
    <mergeCell ref="A21:C21"/>
    <mergeCell ref="E21:I21"/>
    <mergeCell ref="A22:C22"/>
    <mergeCell ref="E22:I22"/>
    <mergeCell ref="A23:C23"/>
    <mergeCell ref="E23:I23"/>
    <mergeCell ref="A24:I24"/>
    <mergeCell ref="A28:I28"/>
    <mergeCell ref="A29:I29"/>
    <mergeCell ref="A30:I30"/>
    <mergeCell ref="A31:C31"/>
    <mergeCell ref="E31:F31"/>
    <mergeCell ref="H31:I31"/>
    <mergeCell ref="H38:I38"/>
    <mergeCell ref="A32:C32"/>
    <mergeCell ref="E32:F32"/>
    <mergeCell ref="H32:I32"/>
    <mergeCell ref="A33:C33"/>
    <mergeCell ref="E33:F33"/>
    <mergeCell ref="H33:I33"/>
    <mergeCell ref="A42:D42"/>
    <mergeCell ref="H42:I42"/>
    <mergeCell ref="A43:I43"/>
    <mergeCell ref="A44:I44"/>
    <mergeCell ref="A45:I45"/>
    <mergeCell ref="A34:I34"/>
    <mergeCell ref="A35:I35"/>
    <mergeCell ref="A36:I36"/>
    <mergeCell ref="A37:I37"/>
    <mergeCell ref="A38:D38"/>
    <mergeCell ref="A39:D39"/>
    <mergeCell ref="H39:I39"/>
    <mergeCell ref="A40:D40"/>
    <mergeCell ref="H40:I40"/>
    <mergeCell ref="A41:D41"/>
    <mergeCell ref="H41:I41"/>
    <mergeCell ref="A47:I47"/>
    <mergeCell ref="A48:I48"/>
    <mergeCell ref="A49:F49"/>
    <mergeCell ref="G49:H49"/>
    <mergeCell ref="A50:I50"/>
    <mergeCell ref="A46:I46"/>
  </mergeCells>
  <printOptions/>
  <pageMargins left="0.699999988079071" right="0.699999988079071" top="0.75" bottom="0.75" header="0.30000001192092896" footer="0.30000001192092896"/>
  <pageSetup errors="blank" fitToHeight="1" fitToWidth="1" horizontalDpi="300" verticalDpi="300" orientation="portrait" scale="88"/>
  <headerFooter>
    <oddHeader>&amp;L&amp;D     &amp;T</oddHeader>
  </headerFooter>
  <legacyDrawing r:id="rId2"/>
</worksheet>
</file>

<file path=xl/worksheets/sheet11.xml><?xml version="1.0" encoding="utf-8"?>
<worksheet xmlns="http://schemas.openxmlformats.org/spreadsheetml/2006/main" xmlns:r="http://schemas.openxmlformats.org/officeDocument/2006/relationships">
  <sheetPr>
    <pageSetUpPr fitToPage="1"/>
  </sheetPr>
  <dimension ref="A1:M48"/>
  <sheetViews>
    <sheetView zoomScalePageLayoutView="0" workbookViewId="0" topLeftCell="A1">
      <selection activeCell="B6" sqref="B6"/>
    </sheetView>
  </sheetViews>
  <sheetFormatPr defaultColWidth="9.33203125" defaultRowHeight="12.75"/>
  <cols>
    <col min="1" max="1" width="22.66015625" style="2" customWidth="1"/>
    <col min="2" max="2" width="14" style="2" customWidth="1"/>
    <col min="3" max="3" width="2.33203125" style="2" customWidth="1"/>
    <col min="4" max="4" width="14" style="2" customWidth="1"/>
    <col min="5" max="5" width="2.33203125" style="2" customWidth="1"/>
    <col min="6" max="6" width="14" style="2" customWidth="1"/>
    <col min="7" max="7" width="2.33203125" style="2" customWidth="1"/>
    <col min="8" max="8" width="14" style="2" customWidth="1"/>
    <col min="9" max="9" width="2.33203125" style="2" customWidth="1"/>
    <col min="10" max="10" width="14" style="2" customWidth="1"/>
    <col min="11" max="11" width="7.66015625" style="2" customWidth="1"/>
    <col min="12" max="12" width="6.83203125" style="2" customWidth="1"/>
    <col min="13" max="16384" width="9.33203125" style="2" customWidth="1"/>
  </cols>
  <sheetData>
    <row r="1" spans="1:12" ht="12.75">
      <c r="A1" s="547"/>
      <c r="B1" s="547"/>
      <c r="C1" s="547"/>
      <c r="D1" s="547"/>
      <c r="E1" s="547"/>
      <c r="F1" s="547"/>
      <c r="G1" s="547"/>
      <c r="H1" s="547"/>
      <c r="I1" s="547"/>
      <c r="J1" s="547"/>
      <c r="K1" s="547"/>
      <c r="L1" s="547"/>
    </row>
    <row r="2" spans="1:12" ht="12.75">
      <c r="A2" s="547"/>
      <c r="B2" s="547"/>
      <c r="C2" s="547"/>
      <c r="D2" s="547"/>
      <c r="E2" s="547"/>
      <c r="F2" s="547"/>
      <c r="G2" s="547"/>
      <c r="H2" s="547"/>
      <c r="I2" s="547"/>
      <c r="J2" s="547"/>
      <c r="K2" s="547"/>
      <c r="L2" s="547"/>
    </row>
    <row r="3" spans="1:12" ht="13.5">
      <c r="A3" s="575" t="s">
        <v>539</v>
      </c>
      <c r="B3" s="531"/>
      <c r="C3" s="531"/>
      <c r="D3" s="531"/>
      <c r="E3" s="531"/>
      <c r="F3" s="531"/>
      <c r="G3" s="531"/>
      <c r="H3" s="531"/>
      <c r="I3" s="531"/>
      <c r="J3" s="531"/>
      <c r="K3" s="531"/>
      <c r="L3" s="531"/>
    </row>
    <row r="4" spans="1:12" ht="13.5">
      <c r="A4" s="531"/>
      <c r="B4" s="531"/>
      <c r="C4" s="531"/>
      <c r="D4" s="531"/>
      <c r="E4" s="531"/>
      <c r="F4" s="531"/>
      <c r="G4" s="531"/>
      <c r="H4" s="531"/>
      <c r="I4" s="531"/>
      <c r="J4" s="531"/>
      <c r="K4" s="531"/>
      <c r="L4" s="531"/>
    </row>
    <row r="5" spans="1:12" ht="27.75">
      <c r="A5" s="244"/>
      <c r="B5" s="290" t="s">
        <v>540</v>
      </c>
      <c r="C5" s="291"/>
      <c r="D5" s="292" t="s">
        <v>541</v>
      </c>
      <c r="E5" s="293"/>
      <c r="F5" s="294" t="s">
        <v>542</v>
      </c>
      <c r="G5" s="295"/>
      <c r="H5" s="292" t="s">
        <v>543</v>
      </c>
      <c r="I5" s="244"/>
      <c r="J5" s="292" t="s">
        <v>544</v>
      </c>
      <c r="K5" s="244"/>
      <c r="L5" s="244"/>
    </row>
    <row r="6" spans="1:12" ht="14.25">
      <c r="A6" s="244" t="s">
        <v>545</v>
      </c>
      <c r="B6" s="296" t="s">
        <v>325</v>
      </c>
      <c r="C6" s="244"/>
      <c r="D6" s="296" t="s">
        <v>325</v>
      </c>
      <c r="E6" s="244" t="s">
        <v>546</v>
      </c>
      <c r="F6" s="296" t="s">
        <v>325</v>
      </c>
      <c r="G6" s="244"/>
      <c r="H6" s="296" t="s">
        <v>325</v>
      </c>
      <c r="I6" s="244"/>
      <c r="J6" s="296" t="s">
        <v>325</v>
      </c>
      <c r="K6" s="244"/>
      <c r="L6" s="244"/>
    </row>
    <row r="7" spans="1:12" ht="56.25">
      <c r="A7" s="291" t="s">
        <v>547</v>
      </c>
      <c r="B7" s="297" t="s">
        <v>325</v>
      </c>
      <c r="C7" s="298"/>
      <c r="D7" s="297" t="s">
        <v>325</v>
      </c>
      <c r="E7" s="298" t="s">
        <v>546</v>
      </c>
      <c r="F7" s="297" t="s">
        <v>325</v>
      </c>
      <c r="G7" s="298"/>
      <c r="H7" s="299" t="s">
        <v>325</v>
      </c>
      <c r="I7" s="244"/>
      <c r="J7" s="297" t="s">
        <v>325</v>
      </c>
      <c r="K7" s="244"/>
      <c r="L7" s="244"/>
    </row>
    <row r="8" spans="1:12" ht="14.25">
      <c r="A8" s="244" t="s">
        <v>548</v>
      </c>
      <c r="B8" s="296" t="s">
        <v>325</v>
      </c>
      <c r="C8" s="244"/>
      <c r="D8" s="296" t="s">
        <v>325</v>
      </c>
      <c r="E8" s="244" t="s">
        <v>546</v>
      </c>
      <c r="F8" s="296" t="s">
        <v>325</v>
      </c>
      <c r="G8" s="244"/>
      <c r="H8" s="300" t="s">
        <v>325</v>
      </c>
      <c r="I8" s="244"/>
      <c r="J8" s="296" t="s">
        <v>325</v>
      </c>
      <c r="K8" s="244"/>
      <c r="L8" s="244"/>
    </row>
    <row r="9" spans="1:12" ht="13.5">
      <c r="A9" s="528"/>
      <c r="B9" s="528"/>
      <c r="C9" s="528"/>
      <c r="D9" s="528"/>
      <c r="E9" s="528"/>
      <c r="F9" s="528"/>
      <c r="G9" s="528"/>
      <c r="H9" s="528"/>
      <c r="I9" s="528"/>
      <c r="J9" s="528"/>
      <c r="K9" s="528"/>
      <c r="L9" s="528"/>
    </row>
    <row r="10" spans="1:12" ht="13.5">
      <c r="A10" s="522" t="s">
        <v>549</v>
      </c>
      <c r="B10" s="522"/>
      <c r="C10" s="522"/>
      <c r="D10" s="522"/>
      <c r="E10" s="522"/>
      <c r="F10" s="522"/>
      <c r="G10" s="522"/>
      <c r="H10" s="522"/>
      <c r="I10" s="522"/>
      <c r="J10" s="522"/>
      <c r="K10" s="522"/>
      <c r="L10" s="522"/>
    </row>
    <row r="11" spans="1:12" ht="13.5">
      <c r="A11" s="522" t="s">
        <v>550</v>
      </c>
      <c r="B11" s="522"/>
      <c r="C11" s="522"/>
      <c r="D11" s="522"/>
      <c r="E11" s="522"/>
      <c r="F11" s="522"/>
      <c r="G11" s="522"/>
      <c r="H11" s="522"/>
      <c r="I11" s="522"/>
      <c r="J11" s="522"/>
      <c r="K11" s="522"/>
      <c r="L11" s="522"/>
    </row>
    <row r="12" spans="1:12" ht="13.5">
      <c r="A12" s="523"/>
      <c r="B12" s="523"/>
      <c r="C12" s="523"/>
      <c r="D12" s="523"/>
      <c r="E12" s="523"/>
      <c r="F12" s="523"/>
      <c r="G12" s="523"/>
      <c r="H12" s="523"/>
      <c r="I12" s="523"/>
      <c r="J12" s="523"/>
      <c r="K12" s="523"/>
      <c r="L12" s="523"/>
    </row>
    <row r="13" spans="1:12" ht="13.5">
      <c r="A13" s="528"/>
      <c r="B13" s="528"/>
      <c r="C13" s="528"/>
      <c r="D13" s="528"/>
      <c r="E13" s="528"/>
      <c r="F13" s="528"/>
      <c r="G13" s="528"/>
      <c r="H13" s="528"/>
      <c r="I13" s="528"/>
      <c r="J13" s="528"/>
      <c r="K13" s="528"/>
      <c r="L13" s="528"/>
    </row>
    <row r="14" spans="1:12" ht="15.75" customHeight="1">
      <c r="A14" s="575" t="s">
        <v>551</v>
      </c>
      <c r="B14" s="531"/>
      <c r="C14" s="531"/>
      <c r="D14" s="531"/>
      <c r="E14" s="531"/>
      <c r="F14" s="531"/>
      <c r="G14" s="531"/>
      <c r="H14" s="531"/>
      <c r="I14" s="531"/>
      <c r="J14" s="531"/>
      <c r="K14" s="531"/>
      <c r="L14" s="531"/>
    </row>
    <row r="15" spans="1:12" ht="15.75" customHeight="1">
      <c r="A15" s="531"/>
      <c r="B15" s="531"/>
      <c r="C15" s="531"/>
      <c r="D15" s="531"/>
      <c r="E15" s="531"/>
      <c r="F15" s="531"/>
      <c r="G15" s="531"/>
      <c r="H15" s="531"/>
      <c r="I15" s="531"/>
      <c r="J15" s="531"/>
      <c r="K15" s="531"/>
      <c r="L15" s="531"/>
    </row>
    <row r="16" spans="1:12" ht="13.5">
      <c r="A16" s="528"/>
      <c r="B16" s="528"/>
      <c r="C16" s="528"/>
      <c r="D16" s="528"/>
      <c r="E16" s="528"/>
      <c r="F16" s="528"/>
      <c r="G16" s="528"/>
      <c r="H16" s="264" t="s">
        <v>552</v>
      </c>
      <c r="I16" s="244"/>
      <c r="J16" s="264" t="s">
        <v>553</v>
      </c>
      <c r="K16" s="528"/>
      <c r="L16" s="528"/>
    </row>
    <row r="17" spans="1:12" ht="14.25">
      <c r="A17" s="522" t="s">
        <v>554</v>
      </c>
      <c r="B17" s="522"/>
      <c r="C17" s="522"/>
      <c r="D17" s="522"/>
      <c r="E17" s="522"/>
      <c r="F17" s="522"/>
      <c r="G17" s="244"/>
      <c r="H17" s="296" t="s">
        <v>325</v>
      </c>
      <c r="I17" s="244"/>
      <c r="J17" s="296" t="s">
        <v>325</v>
      </c>
      <c r="K17" s="528"/>
      <c r="L17" s="528"/>
    </row>
    <row r="18" spans="1:12" ht="14.25">
      <c r="A18" s="522" t="s">
        <v>555</v>
      </c>
      <c r="B18" s="522"/>
      <c r="C18" s="522"/>
      <c r="D18" s="522"/>
      <c r="E18" s="522"/>
      <c r="F18" s="522"/>
      <c r="G18" s="244"/>
      <c r="H18" s="296" t="s">
        <v>325</v>
      </c>
      <c r="I18" s="244"/>
      <c r="J18" s="296" t="s">
        <v>325</v>
      </c>
      <c r="K18" s="528"/>
      <c r="L18" s="528"/>
    </row>
    <row r="19" spans="1:12" ht="14.25">
      <c r="A19" s="522" t="s">
        <v>556</v>
      </c>
      <c r="B19" s="522"/>
      <c r="C19" s="522"/>
      <c r="D19" s="522"/>
      <c r="E19" s="522"/>
      <c r="F19" s="522"/>
      <c r="G19" s="244"/>
      <c r="H19" s="296" t="s">
        <v>325</v>
      </c>
      <c r="I19" s="244"/>
      <c r="J19" s="296" t="s">
        <v>325</v>
      </c>
      <c r="K19" s="528"/>
      <c r="L19" s="528"/>
    </row>
    <row r="20" spans="1:12" ht="14.25">
      <c r="A20" s="522" t="s">
        <v>557</v>
      </c>
      <c r="B20" s="522"/>
      <c r="C20" s="522"/>
      <c r="D20" s="522"/>
      <c r="E20" s="522"/>
      <c r="F20" s="522"/>
      <c r="G20" s="268"/>
      <c r="H20" s="296" t="s">
        <v>325</v>
      </c>
      <c r="I20" s="268"/>
      <c r="J20" s="296" t="s">
        <v>325</v>
      </c>
      <c r="K20" s="531"/>
      <c r="L20" s="531"/>
    </row>
    <row r="21" spans="1:12" ht="14.25">
      <c r="A21" s="522" t="s">
        <v>558</v>
      </c>
      <c r="B21" s="522"/>
      <c r="C21" s="522"/>
      <c r="D21" s="522"/>
      <c r="E21" s="522"/>
      <c r="F21" s="522"/>
      <c r="G21" s="244"/>
      <c r="H21" s="244"/>
      <c r="I21" s="244"/>
      <c r="J21" s="296" t="s">
        <v>325</v>
      </c>
      <c r="K21" s="528"/>
      <c r="L21" s="528"/>
    </row>
    <row r="22" spans="1:12" ht="13.5">
      <c r="A22" s="528"/>
      <c r="B22" s="528"/>
      <c r="C22" s="528"/>
      <c r="D22" s="528"/>
      <c r="E22" s="528"/>
      <c r="F22" s="528"/>
      <c r="G22" s="528"/>
      <c r="H22" s="528"/>
      <c r="I22" s="528"/>
      <c r="J22" s="528"/>
      <c r="K22" s="528"/>
      <c r="L22" s="528"/>
    </row>
    <row r="23" spans="1:12" ht="13.5">
      <c r="A23" s="522" t="s">
        <v>559</v>
      </c>
      <c r="B23" s="522"/>
      <c r="C23" s="522"/>
      <c r="D23" s="522"/>
      <c r="E23" s="522"/>
      <c r="F23" s="522"/>
      <c r="G23" s="522"/>
      <c r="H23" s="522"/>
      <c r="I23" s="522"/>
      <c r="J23" s="522"/>
      <c r="K23" s="522"/>
      <c r="L23" s="522"/>
    </row>
    <row r="24" spans="1:12" ht="13.5">
      <c r="A24" s="522" t="s">
        <v>560</v>
      </c>
      <c r="B24" s="522"/>
      <c r="C24" s="522"/>
      <c r="D24" s="522"/>
      <c r="E24" s="522"/>
      <c r="F24" s="522"/>
      <c r="G24" s="522"/>
      <c r="H24" s="522"/>
      <c r="I24" s="522"/>
      <c r="J24" s="522"/>
      <c r="K24" s="522"/>
      <c r="L24" s="522"/>
    </row>
    <row r="25" spans="1:12" ht="13.5">
      <c r="A25" s="522" t="s">
        <v>561</v>
      </c>
      <c r="B25" s="522"/>
      <c r="C25" s="522"/>
      <c r="D25" s="522"/>
      <c r="E25" s="522"/>
      <c r="F25" s="522"/>
      <c r="G25" s="522"/>
      <c r="H25" s="522"/>
      <c r="I25" s="522"/>
      <c r="J25" s="522"/>
      <c r="K25" s="522"/>
      <c r="L25" s="522"/>
    </row>
    <row r="26" spans="1:12" ht="13.5">
      <c r="A26" s="522" t="s">
        <v>562</v>
      </c>
      <c r="B26" s="522"/>
      <c r="C26" s="522"/>
      <c r="D26" s="522"/>
      <c r="E26" s="522"/>
      <c r="F26" s="522"/>
      <c r="G26" s="522"/>
      <c r="H26" s="522"/>
      <c r="I26" s="522"/>
      <c r="J26" s="522"/>
      <c r="K26" s="522"/>
      <c r="L26" s="522"/>
    </row>
    <row r="27" spans="1:12" ht="13.5">
      <c r="A27" s="573"/>
      <c r="B27" s="573"/>
      <c r="C27" s="573"/>
      <c r="D27" s="573"/>
      <c r="E27" s="573"/>
      <c r="F27" s="573"/>
      <c r="G27" s="573"/>
      <c r="H27" s="573"/>
      <c r="I27" s="573"/>
      <c r="J27" s="573"/>
      <c r="K27" s="573"/>
      <c r="L27" s="573"/>
    </row>
    <row r="28" spans="1:12" ht="13.5">
      <c r="A28" s="574"/>
      <c r="B28" s="574"/>
      <c r="C28" s="574"/>
      <c r="D28" s="574"/>
      <c r="E28" s="574"/>
      <c r="F28" s="574"/>
      <c r="G28" s="574"/>
      <c r="H28" s="574"/>
      <c r="I28" s="574"/>
      <c r="J28" s="574"/>
      <c r="K28" s="574"/>
      <c r="L28" s="574"/>
    </row>
    <row r="29" spans="1:12" ht="13.5">
      <c r="A29" s="532" t="s">
        <v>563</v>
      </c>
      <c r="B29" s="532"/>
      <c r="C29" s="532"/>
      <c r="D29" s="532"/>
      <c r="E29" s="532"/>
      <c r="F29" s="532"/>
      <c r="G29" s="532"/>
      <c r="H29" s="532"/>
      <c r="I29" s="532"/>
      <c r="J29" s="532"/>
      <c r="K29" s="532"/>
      <c r="L29" s="532"/>
    </row>
    <row r="30" spans="1:12" ht="14.25">
      <c r="A30" s="268" t="s">
        <v>564</v>
      </c>
      <c r="B30" s="571"/>
      <c r="C30" s="571"/>
      <c r="D30" s="571"/>
      <c r="E30" s="244" t="s">
        <v>404</v>
      </c>
      <c r="F30" s="528"/>
      <c r="G30" s="528"/>
      <c r="H30" s="528"/>
      <c r="I30" s="528"/>
      <c r="J30" s="528"/>
      <c r="K30" s="528"/>
      <c r="L30" s="528"/>
    </row>
    <row r="31" spans="1:12" ht="13.5">
      <c r="A31" s="244"/>
      <c r="B31" s="526" t="s">
        <v>565</v>
      </c>
      <c r="C31" s="526"/>
      <c r="D31" s="526"/>
      <c r="E31" s="244"/>
      <c r="F31" s="528"/>
      <c r="G31" s="528"/>
      <c r="H31" s="528"/>
      <c r="I31" s="528"/>
      <c r="J31" s="528"/>
      <c r="K31" s="528"/>
      <c r="L31" s="528"/>
    </row>
    <row r="32" spans="1:12" ht="13.5">
      <c r="A32" s="522"/>
      <c r="B32" s="522"/>
      <c r="C32" s="522"/>
      <c r="D32" s="522"/>
      <c r="E32" s="522"/>
      <c r="F32" s="522"/>
      <c r="G32" s="522"/>
      <c r="H32" s="522"/>
      <c r="I32" s="522"/>
      <c r="J32" s="522"/>
      <c r="K32" s="522"/>
      <c r="L32" s="522"/>
    </row>
    <row r="33" spans="1:12" ht="13.5">
      <c r="A33" s="532" t="s">
        <v>566</v>
      </c>
      <c r="B33" s="532"/>
      <c r="C33" s="532"/>
      <c r="D33" s="532"/>
      <c r="E33" s="532"/>
      <c r="F33" s="532"/>
      <c r="G33" s="532"/>
      <c r="H33" s="532"/>
      <c r="I33" s="532"/>
      <c r="J33" s="532"/>
      <c r="K33" s="532"/>
      <c r="L33" s="532"/>
    </row>
    <row r="34" spans="1:12" ht="14.25">
      <c r="A34" s="571"/>
      <c r="B34" s="571"/>
      <c r="C34" s="571"/>
      <c r="D34" s="571"/>
      <c r="E34" s="244" t="s">
        <v>404</v>
      </c>
      <c r="F34" s="528"/>
      <c r="G34" s="528"/>
      <c r="H34" s="528"/>
      <c r="I34" s="528"/>
      <c r="J34" s="528"/>
      <c r="K34" s="528"/>
      <c r="L34" s="528"/>
    </row>
    <row r="35" spans="1:12" ht="13.5">
      <c r="A35" s="526" t="s">
        <v>565</v>
      </c>
      <c r="B35" s="526"/>
      <c r="C35" s="526"/>
      <c r="D35" s="526"/>
      <c r="E35" s="528"/>
      <c r="F35" s="528"/>
      <c r="G35" s="528"/>
      <c r="H35" s="528"/>
      <c r="I35" s="528"/>
      <c r="J35" s="528"/>
      <c r="K35" s="528"/>
      <c r="L35" s="528"/>
    </row>
    <row r="36" spans="1:12" ht="13.5">
      <c r="A36" s="553"/>
      <c r="B36" s="553"/>
      <c r="C36" s="553"/>
      <c r="D36" s="553"/>
      <c r="E36" s="553"/>
      <c r="F36" s="553"/>
      <c r="G36" s="553"/>
      <c r="H36" s="553"/>
      <c r="I36" s="553"/>
      <c r="J36" s="553"/>
      <c r="K36" s="553"/>
      <c r="L36" s="553"/>
    </row>
    <row r="37" spans="1:12" ht="13.5">
      <c r="A37" s="572"/>
      <c r="B37" s="572"/>
      <c r="C37" s="572"/>
      <c r="D37" s="572"/>
      <c r="E37" s="572"/>
      <c r="F37" s="572"/>
      <c r="G37" s="572"/>
      <c r="H37" s="572"/>
      <c r="I37" s="572"/>
      <c r="J37" s="572"/>
      <c r="K37" s="572"/>
      <c r="L37" s="572"/>
    </row>
    <row r="38" spans="1:12" ht="13.5">
      <c r="A38" s="531" t="s">
        <v>567</v>
      </c>
      <c r="B38" s="531"/>
      <c r="C38" s="531"/>
      <c r="D38" s="531"/>
      <c r="E38" s="531"/>
      <c r="F38" s="531"/>
      <c r="G38" s="531"/>
      <c r="H38" s="531"/>
      <c r="I38" s="531"/>
      <c r="J38" s="531"/>
      <c r="K38" s="531"/>
      <c r="L38" s="531"/>
    </row>
    <row r="39" spans="1:12" ht="13.5">
      <c r="A39" s="522" t="s">
        <v>568</v>
      </c>
      <c r="B39" s="522"/>
      <c r="C39" s="522"/>
      <c r="D39" s="522"/>
      <c r="E39" s="522"/>
      <c r="F39" s="522"/>
      <c r="G39" s="522"/>
      <c r="H39" s="522"/>
      <c r="I39" s="522"/>
      <c r="J39" s="522"/>
      <c r="K39" s="522"/>
      <c r="L39" s="522"/>
    </row>
    <row r="40" spans="1:12" ht="13.5">
      <c r="A40" s="522" t="s">
        <v>569</v>
      </c>
      <c r="B40" s="522"/>
      <c r="C40" s="522"/>
      <c r="D40" s="522"/>
      <c r="E40" s="522"/>
      <c r="F40" s="522"/>
      <c r="G40" s="522"/>
      <c r="H40" s="522"/>
      <c r="I40" s="522"/>
      <c r="J40" s="522"/>
      <c r="K40" s="522"/>
      <c r="L40" s="522"/>
    </row>
    <row r="41" spans="1:12" ht="13.5">
      <c r="A41" s="522" t="s">
        <v>570</v>
      </c>
      <c r="B41" s="522"/>
      <c r="C41" s="522"/>
      <c r="D41" s="522"/>
      <c r="E41" s="522"/>
      <c r="F41" s="522"/>
      <c r="G41" s="522"/>
      <c r="H41" s="522"/>
      <c r="I41" s="522"/>
      <c r="J41" s="522"/>
      <c r="K41" s="522"/>
      <c r="L41" s="522"/>
    </row>
    <row r="42" spans="1:12" ht="13.5">
      <c r="A42" s="528"/>
      <c r="B42" s="528"/>
      <c r="C42" s="528"/>
      <c r="D42" s="528"/>
      <c r="E42" s="528"/>
      <c r="F42" s="528"/>
      <c r="G42" s="528"/>
      <c r="H42" s="528"/>
      <c r="I42" s="528"/>
      <c r="J42" s="528"/>
      <c r="K42" s="528"/>
      <c r="L42" s="528"/>
    </row>
    <row r="43" spans="1:13" ht="14.25">
      <c r="A43" s="244"/>
      <c r="B43" s="557" t="s">
        <v>571</v>
      </c>
      <c r="C43" s="557"/>
      <c r="D43" s="557"/>
      <c r="E43" s="557"/>
      <c r="F43" s="557"/>
      <c r="G43" s="557"/>
      <c r="H43" s="557"/>
      <c r="I43" s="301"/>
      <c r="J43" s="296" t="s">
        <v>325</v>
      </c>
      <c r="K43" s="301"/>
      <c r="L43" s="301"/>
      <c r="M43" s="182"/>
    </row>
    <row r="44" spans="1:12" ht="9" customHeight="1">
      <c r="A44" s="528"/>
      <c r="B44" s="528"/>
      <c r="C44" s="528"/>
      <c r="D44" s="528"/>
      <c r="E44" s="528"/>
      <c r="F44" s="528"/>
      <c r="G44" s="528"/>
      <c r="H44" s="528"/>
      <c r="I44" s="528"/>
      <c r="J44" s="528"/>
      <c r="K44" s="528"/>
      <c r="L44" s="528"/>
    </row>
    <row r="45" spans="1:12" ht="14.25">
      <c r="A45" s="244"/>
      <c r="B45" s="522" t="s">
        <v>572</v>
      </c>
      <c r="C45" s="522"/>
      <c r="D45" s="522"/>
      <c r="E45" s="522"/>
      <c r="F45" s="522"/>
      <c r="G45" s="522"/>
      <c r="H45" s="522"/>
      <c r="I45" s="244"/>
      <c r="J45" s="296" t="s">
        <v>325</v>
      </c>
      <c r="K45" s="244"/>
      <c r="L45" s="244"/>
    </row>
    <row r="46" spans="1:12" ht="12.75">
      <c r="A46" s="528"/>
      <c r="B46" s="528"/>
      <c r="C46" s="528"/>
      <c r="D46" s="528"/>
      <c r="E46" s="528"/>
      <c r="F46" s="528"/>
      <c r="G46" s="528"/>
      <c r="H46" s="528"/>
      <c r="I46" s="528"/>
      <c r="J46" s="528"/>
      <c r="K46" s="528"/>
      <c r="L46" s="528"/>
    </row>
    <row r="47" spans="1:12" ht="12.75">
      <c r="A47" s="523"/>
      <c r="B47" s="523"/>
      <c r="C47" s="523"/>
      <c r="D47" s="523"/>
      <c r="E47" s="523"/>
      <c r="F47" s="523"/>
      <c r="G47" s="523"/>
      <c r="H47" s="523"/>
      <c r="I47" s="523"/>
      <c r="J47" s="523"/>
      <c r="K47" s="523"/>
      <c r="L47" s="523"/>
    </row>
    <row r="48" spans="1:12" ht="13.5">
      <c r="A48" s="525" t="s">
        <v>573</v>
      </c>
      <c r="B48" s="525"/>
      <c r="C48" s="525"/>
      <c r="D48" s="525"/>
      <c r="E48" s="525"/>
      <c r="F48" s="525"/>
      <c r="G48" s="525"/>
      <c r="H48" s="525"/>
      <c r="I48" s="525"/>
      <c r="J48" s="525"/>
      <c r="K48" s="525"/>
      <c r="L48" s="525"/>
    </row>
  </sheetData>
  <sheetProtection password="CCA6" sheet="1" selectLockedCells="1"/>
  <mergeCells count="51">
    <mergeCell ref="A11:L11"/>
    <mergeCell ref="A1:L2"/>
    <mergeCell ref="A3:L3"/>
    <mergeCell ref="A4:L4"/>
    <mergeCell ref="A9:L9"/>
    <mergeCell ref="A10:L10"/>
    <mergeCell ref="K19:L19"/>
    <mergeCell ref="A12:L12"/>
    <mergeCell ref="A13:L13"/>
    <mergeCell ref="A14:L14"/>
    <mergeCell ref="A15:L15"/>
    <mergeCell ref="A16:G16"/>
    <mergeCell ref="K16:L16"/>
    <mergeCell ref="A24:L24"/>
    <mergeCell ref="A25:L25"/>
    <mergeCell ref="A26:L26"/>
    <mergeCell ref="A27:L27"/>
    <mergeCell ref="A28:L28"/>
    <mergeCell ref="A17:F17"/>
    <mergeCell ref="K17:L17"/>
    <mergeCell ref="A18:F18"/>
    <mergeCell ref="K18:L18"/>
    <mergeCell ref="A19:F19"/>
    <mergeCell ref="A36:L36"/>
    <mergeCell ref="A37:L37"/>
    <mergeCell ref="A38:L38"/>
    <mergeCell ref="A29:L29"/>
    <mergeCell ref="A20:F20"/>
    <mergeCell ref="K20:L20"/>
    <mergeCell ref="A21:F21"/>
    <mergeCell ref="K21:L21"/>
    <mergeCell ref="A22:L22"/>
    <mergeCell ref="A23:L23"/>
    <mergeCell ref="A39:L39"/>
    <mergeCell ref="B30:D30"/>
    <mergeCell ref="F30:L31"/>
    <mergeCell ref="B31:D31"/>
    <mergeCell ref="A32:L32"/>
    <mergeCell ref="A33:L33"/>
    <mergeCell ref="A34:D34"/>
    <mergeCell ref="F34:L34"/>
    <mergeCell ref="A35:D35"/>
    <mergeCell ref="E35:L35"/>
    <mergeCell ref="A46:L47"/>
    <mergeCell ref="A48:L48"/>
    <mergeCell ref="A40:L40"/>
    <mergeCell ref="A41:L41"/>
    <mergeCell ref="A42:L42"/>
    <mergeCell ref="B43:H43"/>
    <mergeCell ref="A44:L44"/>
    <mergeCell ref="B45:H45"/>
  </mergeCells>
  <printOptions/>
  <pageMargins left="0.699999988079071" right="0.699999988079071" top="0.75" bottom="0.75" header="0.30000001192092896" footer="0.30000001192092896"/>
  <pageSetup errors="blank" fitToHeight="1" fitToWidth="1" horizontalDpi="300" verticalDpi="300" orientation="portrait" scale="86"/>
  <headerFooter>
    <oddHeader>&amp;L&amp;D     &amp;T</oddHeader>
  </headerFooter>
</worksheet>
</file>

<file path=xl/worksheets/sheet12.xml><?xml version="1.0" encoding="utf-8"?>
<worksheet xmlns="http://schemas.openxmlformats.org/spreadsheetml/2006/main" xmlns:r="http://schemas.openxmlformats.org/officeDocument/2006/relationships">
  <sheetPr>
    <pageSetUpPr fitToPage="1"/>
  </sheetPr>
  <dimension ref="A1:J60"/>
  <sheetViews>
    <sheetView zoomScalePageLayoutView="0" workbookViewId="0" topLeftCell="A1">
      <selection activeCell="G6" sqref="G6:H6"/>
    </sheetView>
  </sheetViews>
  <sheetFormatPr defaultColWidth="9.33203125" defaultRowHeight="12.75"/>
  <cols>
    <col min="1" max="1" width="5.5" style="2" customWidth="1"/>
    <col min="2" max="2" width="13" style="2" customWidth="1"/>
    <col min="3" max="3" width="9.33203125" style="2" customWidth="1"/>
    <col min="4" max="4" width="10.5" style="2" customWidth="1"/>
    <col min="5" max="5" width="7.66015625" style="2" customWidth="1"/>
    <col min="6" max="6" width="4.5" style="2" customWidth="1"/>
    <col min="7" max="7" width="16" style="2" customWidth="1"/>
    <col min="8" max="8" width="15" style="2" customWidth="1"/>
    <col min="9" max="9" width="24.83203125" style="2" customWidth="1"/>
    <col min="10" max="10" width="6.33203125" style="2" customWidth="1"/>
    <col min="11" max="16384" width="9.33203125" style="2" customWidth="1"/>
  </cols>
  <sheetData>
    <row r="1" spans="1:10" ht="12.75">
      <c r="A1" s="545" t="s">
        <v>574</v>
      </c>
      <c r="B1" s="545"/>
      <c r="C1" s="545"/>
      <c r="D1" s="545"/>
      <c r="E1" s="545"/>
      <c r="F1" s="545"/>
      <c r="G1" s="545"/>
      <c r="H1" s="545"/>
      <c r="I1" s="545"/>
      <c r="J1" s="545"/>
    </row>
    <row r="2" spans="1:10" ht="33">
      <c r="A2" s="517" t="s">
        <v>575</v>
      </c>
      <c r="B2" s="517"/>
      <c r="C2" s="517"/>
      <c r="D2" s="517"/>
      <c r="E2" s="517"/>
      <c r="F2" s="517"/>
      <c r="G2" s="517"/>
      <c r="H2" s="517"/>
      <c r="I2" s="517"/>
      <c r="J2" s="517"/>
    </row>
    <row r="3" spans="1:10" ht="30.75" customHeight="1">
      <c r="A3" s="560" t="s">
        <v>576</v>
      </c>
      <c r="B3" s="560"/>
      <c r="C3" s="560"/>
      <c r="D3" s="560"/>
      <c r="E3" s="560"/>
      <c r="F3" s="560"/>
      <c r="G3" s="560"/>
      <c r="H3" s="560"/>
      <c r="I3" s="560"/>
      <c r="J3" s="560"/>
    </row>
    <row r="4" spans="1:9" ht="12.75">
      <c r="A4" s="547"/>
      <c r="B4" s="547"/>
      <c r="C4" s="547"/>
      <c r="D4" s="547"/>
      <c r="E4" s="547"/>
      <c r="F4" s="547"/>
      <c r="G4" s="547"/>
      <c r="H4" s="547"/>
      <c r="I4" s="547"/>
    </row>
    <row r="5" spans="1:10" ht="15">
      <c r="A5" s="269" t="s">
        <v>391</v>
      </c>
      <c r="B5" s="523" t="str">
        <f>(eff_entity)</f>
        <v>SBO-BOOKER ISD (2019)</v>
      </c>
      <c r="C5" s="523"/>
      <c r="D5" s="523"/>
      <c r="E5" s="523"/>
      <c r="F5" s="523"/>
      <c r="G5" s="522" t="s">
        <v>577</v>
      </c>
      <c r="H5" s="522"/>
      <c r="I5" s="522"/>
      <c r="J5" s="269"/>
    </row>
    <row r="6" spans="1:10" ht="15">
      <c r="A6" s="522" t="s">
        <v>578</v>
      </c>
      <c r="B6" s="522"/>
      <c r="C6" s="522"/>
      <c r="D6" s="577">
        <f>(apyr)</f>
        <v>2019</v>
      </c>
      <c r="E6" s="577"/>
      <c r="F6" s="266" t="s">
        <v>579</v>
      </c>
      <c r="G6" s="523">
        <f>(dateandtime)</f>
        <v>0</v>
      </c>
      <c r="H6" s="523"/>
      <c r="I6" s="266" t="s">
        <v>430</v>
      </c>
      <c r="J6" s="269"/>
    </row>
    <row r="7" spans="1:10" ht="15">
      <c r="A7" s="523">
        <f>(meetingplace)</f>
        <v>0</v>
      </c>
      <c r="B7" s="523"/>
      <c r="C7" s="523"/>
      <c r="D7" s="523"/>
      <c r="E7" s="523"/>
      <c r="F7" s="523"/>
      <c r="G7" s="523"/>
      <c r="H7" s="523"/>
      <c r="I7" s="244" t="s">
        <v>580</v>
      </c>
      <c r="J7" s="269"/>
    </row>
    <row r="8" spans="1:10" ht="15">
      <c r="A8" s="522" t="s">
        <v>581</v>
      </c>
      <c r="B8" s="522"/>
      <c r="C8" s="522"/>
      <c r="D8" s="522"/>
      <c r="E8" s="522"/>
      <c r="F8" s="522"/>
      <c r="G8" s="522"/>
      <c r="H8" s="522"/>
      <c r="I8" s="522"/>
      <c r="J8" s="269"/>
    </row>
    <row r="9" spans="1:10" ht="15">
      <c r="A9" s="522" t="s">
        <v>582</v>
      </c>
      <c r="B9" s="522"/>
      <c r="C9" s="522"/>
      <c r="D9" s="522"/>
      <c r="E9" s="522"/>
      <c r="F9" s="522"/>
      <c r="G9" s="522"/>
      <c r="H9" s="522"/>
      <c r="I9" s="522"/>
      <c r="J9" s="269"/>
    </row>
    <row r="10" spans="1:10" ht="15">
      <c r="A10" s="522" t="s">
        <v>583</v>
      </c>
      <c r="B10" s="522"/>
      <c r="C10" s="522"/>
      <c r="D10" s="522"/>
      <c r="E10" s="522"/>
      <c r="F10" s="522"/>
      <c r="G10" s="522"/>
      <c r="H10" s="522"/>
      <c r="I10" s="522"/>
      <c r="J10" s="269"/>
    </row>
    <row r="11" spans="1:10" ht="15">
      <c r="A11" s="522"/>
      <c r="B11" s="522"/>
      <c r="C11" s="522"/>
      <c r="D11" s="522"/>
      <c r="E11" s="522"/>
      <c r="F11" s="522"/>
      <c r="G11" s="522"/>
      <c r="H11" s="522"/>
      <c r="I11" s="522"/>
      <c r="J11" s="269"/>
    </row>
    <row r="12" spans="1:10" ht="15">
      <c r="A12" s="269" t="s">
        <v>584</v>
      </c>
      <c r="B12" s="244"/>
      <c r="C12" s="530"/>
      <c r="D12" s="530"/>
      <c r="E12" s="530"/>
      <c r="F12" s="530"/>
      <c r="G12" s="530"/>
      <c r="H12" s="530"/>
      <c r="I12" s="530"/>
      <c r="J12" s="269"/>
    </row>
    <row r="13" spans="1:10" ht="15">
      <c r="A13" s="522" t="s">
        <v>585</v>
      </c>
      <c r="B13" s="522"/>
      <c r="C13" s="522"/>
      <c r="D13" s="539"/>
      <c r="E13" s="539"/>
      <c r="F13" s="539"/>
      <c r="G13" s="539"/>
      <c r="H13" s="539"/>
      <c r="I13" s="539"/>
      <c r="J13" s="269"/>
    </row>
    <row r="14" spans="1:10" ht="15">
      <c r="A14" s="269" t="s">
        <v>435</v>
      </c>
      <c r="B14" s="244"/>
      <c r="C14" s="244"/>
      <c r="D14" s="539"/>
      <c r="E14" s="539"/>
      <c r="F14" s="539"/>
      <c r="G14" s="539"/>
      <c r="H14" s="539"/>
      <c r="I14" s="539"/>
      <c r="J14" s="269"/>
    </row>
    <row r="15" spans="1:10" ht="15">
      <c r="A15" s="269" t="s">
        <v>436</v>
      </c>
      <c r="B15" s="269"/>
      <c r="C15" s="530"/>
      <c r="D15" s="530"/>
      <c r="E15" s="530"/>
      <c r="F15" s="530"/>
      <c r="G15" s="530"/>
      <c r="H15" s="530"/>
      <c r="I15" s="530"/>
      <c r="J15" s="269"/>
    </row>
    <row r="16" spans="1:10" ht="15">
      <c r="A16" s="522"/>
      <c r="B16" s="522"/>
      <c r="C16" s="522"/>
      <c r="D16" s="522"/>
      <c r="E16" s="522"/>
      <c r="F16" s="522"/>
      <c r="G16" s="522"/>
      <c r="H16" s="522"/>
      <c r="I16" s="522"/>
      <c r="J16" s="269"/>
    </row>
    <row r="17" spans="1:10" ht="15">
      <c r="A17" s="522" t="s">
        <v>586</v>
      </c>
      <c r="B17" s="522"/>
      <c r="C17" s="522"/>
      <c r="D17" s="522"/>
      <c r="E17" s="522"/>
      <c r="F17" s="522"/>
      <c r="G17" s="522"/>
      <c r="H17" s="522"/>
      <c r="I17" s="522"/>
      <c r="J17" s="269"/>
    </row>
    <row r="18" spans="1:10" ht="15">
      <c r="A18" s="522" t="s">
        <v>587</v>
      </c>
      <c r="B18" s="522"/>
      <c r="C18" s="522"/>
      <c r="D18" s="522"/>
      <c r="E18" s="522"/>
      <c r="F18" s="522"/>
      <c r="G18" s="522"/>
      <c r="H18" s="522"/>
      <c r="I18" s="522"/>
      <c r="J18" s="269"/>
    </row>
    <row r="19" spans="1:10" ht="15">
      <c r="A19" s="528"/>
      <c r="B19" s="528"/>
      <c r="C19" s="528"/>
      <c r="D19" s="528"/>
      <c r="E19" s="528"/>
      <c r="F19" s="528"/>
      <c r="G19" s="264" t="s">
        <v>552</v>
      </c>
      <c r="H19" s="244"/>
      <c r="I19" s="264" t="s">
        <v>553</v>
      </c>
      <c r="J19" s="269"/>
    </row>
    <row r="20" spans="1:10" ht="15">
      <c r="A20" s="522" t="s">
        <v>588</v>
      </c>
      <c r="B20" s="522"/>
      <c r="C20" s="522"/>
      <c r="D20" s="522"/>
      <c r="E20" s="522"/>
      <c r="F20" s="522"/>
      <c r="G20" s="277"/>
      <c r="H20" s="244" t="s">
        <v>313</v>
      </c>
      <c r="I20" s="286"/>
      <c r="J20" s="269" t="s">
        <v>313</v>
      </c>
    </row>
    <row r="21" spans="1:10" ht="15">
      <c r="A21" s="528"/>
      <c r="B21" s="528"/>
      <c r="C21" s="528"/>
      <c r="D21" s="528"/>
      <c r="E21" s="528"/>
      <c r="F21" s="528"/>
      <c r="G21" s="244" t="s">
        <v>589</v>
      </c>
      <c r="H21" s="244"/>
      <c r="I21" s="244" t="s">
        <v>590</v>
      </c>
      <c r="J21" s="269"/>
    </row>
    <row r="22" spans="1:10" ht="15">
      <c r="A22" s="522" t="s">
        <v>591</v>
      </c>
      <c r="B22" s="522"/>
      <c r="C22" s="522"/>
      <c r="D22" s="522"/>
      <c r="E22" s="522"/>
      <c r="F22" s="522"/>
      <c r="G22" s="522"/>
      <c r="H22" s="286" t="s">
        <v>325</v>
      </c>
      <c r="I22" s="244" t="s">
        <v>313</v>
      </c>
      <c r="J22" s="269"/>
    </row>
    <row r="23" spans="1:10" ht="15">
      <c r="A23" s="522" t="s">
        <v>592</v>
      </c>
      <c r="B23" s="522"/>
      <c r="C23" s="522"/>
      <c r="D23" s="522"/>
      <c r="E23" s="522"/>
      <c r="F23" s="522"/>
      <c r="G23" s="522"/>
      <c r="H23" s="289"/>
      <c r="I23" s="244" t="s">
        <v>593</v>
      </c>
      <c r="J23" s="269"/>
    </row>
    <row r="24" spans="1:10" ht="15">
      <c r="A24" s="522" t="s">
        <v>594</v>
      </c>
      <c r="B24" s="522"/>
      <c r="C24" s="522"/>
      <c r="D24" s="522"/>
      <c r="E24" s="522"/>
      <c r="F24" s="522"/>
      <c r="G24" s="277" t="s">
        <v>325</v>
      </c>
      <c r="H24" s="266"/>
      <c r="I24" s="277" t="s">
        <v>325</v>
      </c>
      <c r="J24" s="269"/>
    </row>
    <row r="25" spans="1:10" ht="15">
      <c r="A25" s="522" t="s">
        <v>595</v>
      </c>
      <c r="B25" s="522"/>
      <c r="C25" s="522"/>
      <c r="D25" s="522"/>
      <c r="E25" s="522"/>
      <c r="F25" s="522"/>
      <c r="G25" s="522"/>
      <c r="H25" s="522"/>
      <c r="I25" s="522"/>
      <c r="J25" s="522"/>
    </row>
    <row r="26" spans="1:10" ht="15">
      <c r="A26" s="244"/>
      <c r="B26" s="522" t="s">
        <v>596</v>
      </c>
      <c r="C26" s="522"/>
      <c r="D26" s="522"/>
      <c r="E26" s="522"/>
      <c r="F26" s="522"/>
      <c r="G26" s="244"/>
      <c r="H26" s="244"/>
      <c r="I26" s="269"/>
      <c r="J26" s="269"/>
    </row>
    <row r="27" spans="1:10" ht="15">
      <c r="A27" s="244"/>
      <c r="B27" s="522" t="s">
        <v>597</v>
      </c>
      <c r="C27" s="522"/>
      <c r="D27" s="522"/>
      <c r="E27" s="522"/>
      <c r="F27" s="522"/>
      <c r="G27" s="286" t="s">
        <v>325</v>
      </c>
      <c r="H27" s="244"/>
      <c r="I27" s="286" t="s">
        <v>325</v>
      </c>
      <c r="J27" s="269"/>
    </row>
    <row r="28" spans="1:10" ht="15">
      <c r="A28" s="522" t="s">
        <v>598</v>
      </c>
      <c r="B28" s="522"/>
      <c r="C28" s="522"/>
      <c r="D28" s="522"/>
      <c r="E28" s="522"/>
      <c r="F28" s="522"/>
      <c r="G28" s="289" t="s">
        <v>325</v>
      </c>
      <c r="H28" s="244"/>
      <c r="I28" s="289" t="s">
        <v>325</v>
      </c>
      <c r="J28" s="244"/>
    </row>
    <row r="29" spans="1:10" ht="15">
      <c r="A29" s="522" t="s">
        <v>599</v>
      </c>
      <c r="B29" s="522"/>
      <c r="C29" s="522"/>
      <c r="D29" s="522"/>
      <c r="E29" s="522"/>
      <c r="F29" s="522"/>
      <c r="G29" s="284" t="s">
        <v>325</v>
      </c>
      <c r="H29" s="244"/>
      <c r="I29" s="289" t="s">
        <v>325</v>
      </c>
      <c r="J29" s="269"/>
    </row>
    <row r="30" spans="1:10" ht="15">
      <c r="A30" s="522" t="s">
        <v>600</v>
      </c>
      <c r="B30" s="522"/>
      <c r="C30" s="522"/>
      <c r="D30" s="522"/>
      <c r="E30" s="522"/>
      <c r="F30" s="522"/>
      <c r="G30" s="522"/>
      <c r="H30" s="522"/>
      <c r="I30" s="522"/>
      <c r="J30" s="269"/>
    </row>
    <row r="31" spans="1:10" ht="15">
      <c r="A31" s="244"/>
      <c r="B31" s="522" t="s">
        <v>601</v>
      </c>
      <c r="C31" s="522"/>
      <c r="D31" s="522"/>
      <c r="E31" s="522"/>
      <c r="F31" s="522"/>
      <c r="G31" s="286" t="s">
        <v>325</v>
      </c>
      <c r="H31" s="244"/>
      <c r="I31" s="244"/>
      <c r="J31" s="269"/>
    </row>
    <row r="32" spans="1:10" ht="15">
      <c r="A32" s="244"/>
      <c r="B32" s="522" t="s">
        <v>602</v>
      </c>
      <c r="C32" s="522"/>
      <c r="D32" s="522"/>
      <c r="E32" s="522"/>
      <c r="F32" s="522"/>
      <c r="G32" s="289"/>
      <c r="H32" s="244" t="s">
        <v>593</v>
      </c>
      <c r="I32" s="244"/>
      <c r="J32" s="269"/>
    </row>
    <row r="33" spans="1:10" ht="15">
      <c r="A33" s="528"/>
      <c r="B33" s="528"/>
      <c r="C33" s="528"/>
      <c r="D33" s="528"/>
      <c r="E33" s="528"/>
      <c r="F33" s="528"/>
      <c r="G33" s="528"/>
      <c r="H33" s="528"/>
      <c r="I33" s="528"/>
      <c r="J33" s="269"/>
    </row>
    <row r="34" spans="1:10" ht="15">
      <c r="A34" s="528"/>
      <c r="B34" s="528"/>
      <c r="C34" s="528"/>
      <c r="D34" s="528"/>
      <c r="E34" s="528"/>
      <c r="F34" s="528"/>
      <c r="G34" s="528"/>
      <c r="H34" s="528"/>
      <c r="I34" s="528"/>
      <c r="J34" s="269"/>
    </row>
    <row r="35" spans="1:10" ht="15">
      <c r="A35" s="522"/>
      <c r="B35" s="522"/>
      <c r="C35" s="522"/>
      <c r="D35" s="522"/>
      <c r="E35" s="522"/>
      <c r="F35" s="522"/>
      <c r="G35" s="522"/>
      <c r="H35" s="522"/>
      <c r="I35" s="522"/>
      <c r="J35" s="269"/>
    </row>
    <row r="36" spans="1:10" ht="15">
      <c r="A36" s="531" t="s">
        <v>603</v>
      </c>
      <c r="B36" s="531"/>
      <c r="C36" s="531"/>
      <c r="D36" s="531"/>
      <c r="E36" s="531"/>
      <c r="F36" s="531"/>
      <c r="G36" s="531"/>
      <c r="H36" s="531"/>
      <c r="I36" s="531"/>
      <c r="J36" s="269"/>
    </row>
    <row r="37" spans="1:10" ht="15">
      <c r="A37" s="244"/>
      <c r="B37" s="244"/>
      <c r="C37" s="244"/>
      <c r="D37" s="244"/>
      <c r="E37" s="244"/>
      <c r="F37" s="244"/>
      <c r="G37" s="244"/>
      <c r="H37" s="244"/>
      <c r="I37" s="244"/>
      <c r="J37" s="269"/>
    </row>
    <row r="38" spans="1:10" ht="15">
      <c r="A38" s="522" t="s">
        <v>604</v>
      </c>
      <c r="B38" s="522"/>
      <c r="C38" s="522"/>
      <c r="D38" s="522"/>
      <c r="E38" s="522"/>
      <c r="F38" s="522"/>
      <c r="G38" s="522"/>
      <c r="H38" s="522"/>
      <c r="I38" s="522"/>
      <c r="J38" s="269"/>
    </row>
    <row r="39" spans="1:10" ht="15">
      <c r="A39" s="522" t="s">
        <v>605</v>
      </c>
      <c r="B39" s="522"/>
      <c r="C39" s="522"/>
      <c r="D39" s="522"/>
      <c r="E39" s="522"/>
      <c r="F39" s="522"/>
      <c r="G39" s="522"/>
      <c r="H39" s="522"/>
      <c r="I39" s="522"/>
      <c r="J39" s="269"/>
    </row>
    <row r="40" spans="1:10" ht="15">
      <c r="A40" s="522" t="s">
        <v>606</v>
      </c>
      <c r="B40" s="522"/>
      <c r="C40" s="522"/>
      <c r="D40" s="522"/>
      <c r="E40" s="522"/>
      <c r="F40" s="522"/>
      <c r="G40" s="522"/>
      <c r="H40" s="522"/>
      <c r="I40" s="522"/>
      <c r="J40" s="269"/>
    </row>
    <row r="41" spans="1:10" ht="15">
      <c r="A41" s="244"/>
      <c r="B41" s="244"/>
      <c r="C41" s="244"/>
      <c r="D41" s="244"/>
      <c r="E41" s="244"/>
      <c r="F41" s="244"/>
      <c r="G41" s="244"/>
      <c r="H41" s="244"/>
      <c r="I41" s="244"/>
      <c r="J41" s="269"/>
    </row>
    <row r="42" spans="1:10" ht="15">
      <c r="A42" s="244" t="s">
        <v>607</v>
      </c>
      <c r="B42" s="244"/>
      <c r="C42" s="244"/>
      <c r="D42" s="244"/>
      <c r="E42" s="244"/>
      <c r="F42" s="244"/>
      <c r="G42" s="244"/>
      <c r="H42" s="244"/>
      <c r="I42" s="244"/>
      <c r="J42" s="269"/>
    </row>
    <row r="43" spans="1:10" ht="15">
      <c r="A43" s="244" t="s">
        <v>608</v>
      </c>
      <c r="B43" s="244"/>
      <c r="C43" s="244"/>
      <c r="D43" s="244"/>
      <c r="E43" s="244"/>
      <c r="F43" s="244"/>
      <c r="G43" s="244"/>
      <c r="H43" s="244"/>
      <c r="I43" s="244"/>
      <c r="J43" s="269"/>
    </row>
    <row r="44" spans="1:10" ht="15">
      <c r="A44" s="244" t="s">
        <v>609</v>
      </c>
      <c r="B44" s="244"/>
      <c r="C44" s="244"/>
      <c r="D44" s="244"/>
      <c r="E44" s="244"/>
      <c r="F44" s="244"/>
      <c r="G44" s="244"/>
      <c r="H44" s="244"/>
      <c r="I44" s="244"/>
      <c r="J44" s="269"/>
    </row>
    <row r="45" spans="1:10" ht="15">
      <c r="A45" s="244" t="s">
        <v>391</v>
      </c>
      <c r="B45" s="576"/>
      <c r="C45" s="576"/>
      <c r="D45" s="576"/>
      <c r="E45" s="576"/>
      <c r="F45" s="576"/>
      <c r="G45" s="244" t="s">
        <v>610</v>
      </c>
      <c r="H45" s="244"/>
      <c r="I45" s="244"/>
      <c r="J45" s="269"/>
    </row>
    <row r="46" spans="1:10" ht="15">
      <c r="A46" s="576"/>
      <c r="B46" s="576"/>
      <c r="C46" s="576"/>
      <c r="D46" s="576"/>
      <c r="E46" s="576"/>
      <c r="F46" s="576"/>
      <c r="G46" s="576"/>
      <c r="H46" s="244" t="s">
        <v>404</v>
      </c>
      <c r="I46" s="244"/>
      <c r="J46" s="269"/>
    </row>
    <row r="47" spans="1:10" ht="15">
      <c r="A47" s="244"/>
      <c r="B47" s="244"/>
      <c r="C47" s="244"/>
      <c r="D47" s="244"/>
      <c r="E47" s="244"/>
      <c r="F47" s="244"/>
      <c r="G47" s="244"/>
      <c r="H47" s="244"/>
      <c r="I47" s="244"/>
      <c r="J47" s="269"/>
    </row>
    <row r="48" spans="1:10" ht="15">
      <c r="A48" s="522" t="s">
        <v>284</v>
      </c>
      <c r="B48" s="557"/>
      <c r="C48" s="557"/>
      <c r="D48" s="557"/>
      <c r="E48" s="557"/>
      <c r="F48" s="557"/>
      <c r="G48" s="557"/>
      <c r="H48" s="557"/>
      <c r="I48" s="557"/>
      <c r="J48" s="557"/>
    </row>
    <row r="49" spans="1:10" ht="15">
      <c r="A49" s="522" t="s">
        <v>286</v>
      </c>
      <c r="B49" s="522"/>
      <c r="C49" s="522"/>
      <c r="D49" s="522"/>
      <c r="E49" s="522"/>
      <c r="F49" s="522"/>
      <c r="G49" s="522"/>
      <c r="H49" s="522"/>
      <c r="I49" s="522"/>
      <c r="J49" s="522"/>
    </row>
    <row r="50" spans="1:10" ht="13.5">
      <c r="A50" s="525" t="s">
        <v>285</v>
      </c>
      <c r="B50" s="525"/>
      <c r="C50" s="525"/>
      <c r="D50" s="525"/>
      <c r="E50" s="525"/>
      <c r="F50" s="525"/>
      <c r="G50" s="525"/>
      <c r="H50" s="525"/>
      <c r="I50" s="525"/>
      <c r="J50" s="525"/>
    </row>
    <row r="51" spans="1:10" ht="15" customHeight="1">
      <c r="A51" s="556" t="s">
        <v>494</v>
      </c>
      <c r="B51" s="556"/>
      <c r="C51" s="556"/>
      <c r="D51" s="556"/>
      <c r="E51" s="556"/>
      <c r="F51" s="556"/>
      <c r="G51" s="556"/>
      <c r="H51" s="556"/>
      <c r="I51" s="556"/>
      <c r="J51" s="556"/>
    </row>
    <row r="52" spans="1:10" ht="13.5">
      <c r="A52" s="525" t="s">
        <v>611</v>
      </c>
      <c r="B52" s="525"/>
      <c r="C52" s="525"/>
      <c r="D52" s="525"/>
      <c r="E52" s="525"/>
      <c r="F52" s="525"/>
      <c r="G52" s="525"/>
      <c r="H52" s="525"/>
      <c r="I52" s="525"/>
      <c r="J52" s="525"/>
    </row>
    <row r="53" spans="1:10" ht="13.5">
      <c r="A53" s="269"/>
      <c r="B53" s="269"/>
      <c r="C53" s="269"/>
      <c r="D53" s="269"/>
      <c r="E53" s="269"/>
      <c r="F53" s="269"/>
      <c r="G53" s="269"/>
      <c r="H53" s="269"/>
      <c r="I53" s="269"/>
      <c r="J53" s="269"/>
    </row>
    <row r="54" spans="1:10" ht="13.5">
      <c r="A54" s="269"/>
      <c r="B54" s="269"/>
      <c r="C54" s="269"/>
      <c r="D54" s="269"/>
      <c r="E54" s="269"/>
      <c r="F54" s="269"/>
      <c r="G54" s="269"/>
      <c r="H54" s="269"/>
      <c r="I54" s="269"/>
      <c r="J54" s="269"/>
    </row>
    <row r="55" spans="1:10" ht="13.5">
      <c r="A55" s="269"/>
      <c r="B55" s="269"/>
      <c r="C55" s="269"/>
      <c r="D55" s="269"/>
      <c r="E55" s="269"/>
      <c r="F55" s="269"/>
      <c r="G55" s="269"/>
      <c r="H55" s="269"/>
      <c r="I55" s="269"/>
      <c r="J55" s="269"/>
    </row>
    <row r="56" spans="1:10" ht="13.5">
      <c r="A56" s="269"/>
      <c r="B56" s="269"/>
      <c r="C56" s="269"/>
      <c r="D56" s="269"/>
      <c r="E56" s="269"/>
      <c r="F56" s="269"/>
      <c r="G56" s="269"/>
      <c r="H56" s="269"/>
      <c r="I56" s="269"/>
      <c r="J56" s="269"/>
    </row>
    <row r="57" spans="1:10" ht="13.5">
      <c r="A57" s="269"/>
      <c r="B57" s="269"/>
      <c r="C57" s="269"/>
      <c r="D57" s="269"/>
      <c r="E57" s="269"/>
      <c r="F57" s="269"/>
      <c r="G57" s="269"/>
      <c r="H57" s="269"/>
      <c r="I57" s="269"/>
      <c r="J57" s="269"/>
    </row>
    <row r="58" spans="1:10" ht="13.5">
      <c r="A58" s="269"/>
      <c r="B58" s="269"/>
      <c r="C58" s="269"/>
      <c r="D58" s="269"/>
      <c r="E58" s="269"/>
      <c r="F58" s="269"/>
      <c r="G58" s="269"/>
      <c r="H58" s="269"/>
      <c r="I58" s="269"/>
      <c r="J58" s="269"/>
    </row>
    <row r="59" spans="1:10" ht="13.5">
      <c r="A59" s="269"/>
      <c r="B59" s="269"/>
      <c r="C59" s="269"/>
      <c r="D59" s="269"/>
      <c r="E59" s="269"/>
      <c r="F59" s="269"/>
      <c r="G59" s="269"/>
      <c r="H59" s="269"/>
      <c r="I59" s="269"/>
      <c r="J59" s="269"/>
    </row>
    <row r="60" spans="1:10" ht="13.5">
      <c r="A60" s="269"/>
      <c r="B60" s="269"/>
      <c r="C60" s="269"/>
      <c r="D60" s="269"/>
      <c r="E60" s="269"/>
      <c r="F60" s="269"/>
      <c r="G60" s="269"/>
      <c r="H60" s="269"/>
      <c r="I60" s="269"/>
      <c r="J60" s="269"/>
    </row>
  </sheetData>
  <sheetProtection password="CCA6" sheet="1" selectLockedCells="1"/>
  <mergeCells count="50">
    <mergeCell ref="A10:I10"/>
    <mergeCell ref="A11:I11"/>
    <mergeCell ref="A16:I16"/>
    <mergeCell ref="A8:I8"/>
    <mergeCell ref="A18:I18"/>
    <mergeCell ref="A19:F19"/>
    <mergeCell ref="A9:I9"/>
    <mergeCell ref="C12:I12"/>
    <mergeCell ref="A17:I17"/>
    <mergeCell ref="A13:C13"/>
    <mergeCell ref="D13:I13"/>
    <mergeCell ref="D14:I14"/>
    <mergeCell ref="A21:F21"/>
    <mergeCell ref="A22:G22"/>
    <mergeCell ref="A23:G23"/>
    <mergeCell ref="A20:F20"/>
    <mergeCell ref="A4:I4"/>
    <mergeCell ref="B5:F5"/>
    <mergeCell ref="G5:I5"/>
    <mergeCell ref="A6:C6"/>
    <mergeCell ref="D6:E6"/>
    <mergeCell ref="A7:H7"/>
    <mergeCell ref="G6:H6"/>
    <mergeCell ref="A1:J1"/>
    <mergeCell ref="A2:J2"/>
    <mergeCell ref="A3:J3"/>
    <mergeCell ref="A40:I40"/>
    <mergeCell ref="A48:J48"/>
    <mergeCell ref="C15:I15"/>
    <mergeCell ref="B27:F27"/>
    <mergeCell ref="A28:F28"/>
    <mergeCell ref="A29:F29"/>
    <mergeCell ref="A30:I30"/>
    <mergeCell ref="B26:F26"/>
    <mergeCell ref="A35:I35"/>
    <mergeCell ref="A36:I36"/>
    <mergeCell ref="B45:F45"/>
    <mergeCell ref="A46:G46"/>
    <mergeCell ref="A24:F24"/>
    <mergeCell ref="B31:F31"/>
    <mergeCell ref="A25:J25"/>
    <mergeCell ref="A50:J50"/>
    <mergeCell ref="A34:I34"/>
    <mergeCell ref="B32:F32"/>
    <mergeCell ref="A52:J52"/>
    <mergeCell ref="A51:J51"/>
    <mergeCell ref="A38:I38"/>
    <mergeCell ref="A39:I39"/>
    <mergeCell ref="A49:J49"/>
    <mergeCell ref="A33:I33"/>
  </mergeCells>
  <printOptions/>
  <pageMargins left="0.699999988079071" right="0.699999988079071" top="0.75" bottom="0.75" header="0.30000001192092896" footer="0.30000001192092896"/>
  <pageSetup errors="blank" fitToHeight="1" fitToWidth="1" horizontalDpi="300" verticalDpi="300" orientation="portrait" scale="83"/>
  <headerFooter>
    <oddHeader>&amp;L&amp;D     &amp;T</oddHeader>
  </headerFooter>
  <legacyDrawing r:id="rId2"/>
</worksheet>
</file>

<file path=xl/worksheets/sheet13.xml><?xml version="1.0" encoding="utf-8"?>
<worksheet xmlns="http://schemas.openxmlformats.org/spreadsheetml/2006/main" xmlns:r="http://schemas.openxmlformats.org/officeDocument/2006/relationships">
  <sheetPr>
    <pageSetUpPr fitToPage="1"/>
  </sheetPr>
  <dimension ref="A1:I55"/>
  <sheetViews>
    <sheetView zoomScalePageLayoutView="0" workbookViewId="0" topLeftCell="A1">
      <selection activeCell="F6" sqref="F6:I6"/>
    </sheetView>
  </sheetViews>
  <sheetFormatPr defaultColWidth="9.33203125" defaultRowHeight="12.75"/>
  <cols>
    <col min="1" max="1" width="5.5" style="2" customWidth="1"/>
    <col min="2" max="2" width="11" style="2" customWidth="1"/>
    <col min="3" max="3" width="12.5" style="2" customWidth="1"/>
    <col min="4" max="4" width="10.33203125" style="2" customWidth="1"/>
    <col min="5" max="5" width="15.5" style="2" customWidth="1"/>
    <col min="6" max="6" width="18.5" style="2" customWidth="1"/>
    <col min="7" max="7" width="16" style="2" customWidth="1"/>
    <col min="8" max="8" width="7" style="2" customWidth="1"/>
    <col min="9" max="9" width="15.66015625" style="2" customWidth="1"/>
    <col min="10" max="16384" width="9.33203125" style="2" customWidth="1"/>
  </cols>
  <sheetData>
    <row r="1" spans="1:9" ht="15">
      <c r="A1" s="525" t="s">
        <v>612</v>
      </c>
      <c r="B1" s="525"/>
      <c r="C1" s="525"/>
      <c r="D1" s="525"/>
      <c r="E1" s="525"/>
      <c r="F1" s="525"/>
      <c r="G1" s="525"/>
      <c r="H1" s="525"/>
      <c r="I1" s="525"/>
    </row>
    <row r="2" spans="1:9" ht="33">
      <c r="A2" s="517" t="s">
        <v>613</v>
      </c>
      <c r="B2" s="517"/>
      <c r="C2" s="517"/>
      <c r="D2" s="517"/>
      <c r="E2" s="517"/>
      <c r="F2" s="517"/>
      <c r="G2" s="517"/>
      <c r="H2" s="517"/>
      <c r="I2" s="517"/>
    </row>
    <row r="3" spans="1:9" ht="14.25">
      <c r="A3" s="531"/>
      <c r="B3" s="531"/>
      <c r="C3" s="531"/>
      <c r="D3" s="531"/>
      <c r="E3" s="531"/>
      <c r="F3" s="531"/>
      <c r="G3" s="531"/>
      <c r="H3" s="531"/>
      <c r="I3" s="531"/>
    </row>
    <row r="4" spans="1:9" ht="14.25">
      <c r="A4" s="531"/>
      <c r="B4" s="531"/>
      <c r="C4" s="531"/>
      <c r="D4" s="531"/>
      <c r="E4" s="531"/>
      <c r="F4" s="531"/>
      <c r="G4" s="531"/>
      <c r="H4" s="531"/>
      <c r="I4" s="531"/>
    </row>
    <row r="5" spans="1:9" ht="15">
      <c r="A5" s="528"/>
      <c r="B5" s="528"/>
      <c r="C5" s="528"/>
      <c r="D5" s="528"/>
      <c r="E5" s="528"/>
      <c r="F5" s="528"/>
      <c r="G5" s="528"/>
      <c r="H5" s="528"/>
      <c r="I5" s="528"/>
    </row>
    <row r="6" spans="1:9" ht="15">
      <c r="A6" s="269" t="s">
        <v>391</v>
      </c>
      <c r="B6" s="523" t="str">
        <f>(eff_entity)</f>
        <v>SBO-BOOKER ISD (2019)</v>
      </c>
      <c r="C6" s="523"/>
      <c r="D6" s="528" t="s">
        <v>614</v>
      </c>
      <c r="E6" s="528"/>
      <c r="F6" s="523">
        <f>(timeofmeeting)</f>
        <v>0</v>
      </c>
      <c r="G6" s="523"/>
      <c r="H6" s="528"/>
      <c r="I6" s="528"/>
    </row>
    <row r="7" spans="1:9" ht="15">
      <c r="A7" s="244" t="s">
        <v>579</v>
      </c>
      <c r="B7" s="581">
        <f>(dateofmeeting)</f>
        <v>0</v>
      </c>
      <c r="C7" s="581"/>
      <c r="D7" s="266" t="s">
        <v>430</v>
      </c>
      <c r="E7" s="523">
        <f>(meetingplace)</f>
        <v>0</v>
      </c>
      <c r="F7" s="523"/>
      <c r="G7" s="523"/>
      <c r="H7" s="528"/>
      <c r="I7" s="528"/>
    </row>
    <row r="8" spans="1:9" ht="15">
      <c r="A8" s="244"/>
      <c r="B8" s="528"/>
      <c r="C8" s="528"/>
      <c r="D8" s="528"/>
      <c r="E8" s="528"/>
      <c r="F8" s="528"/>
      <c r="G8" s="528"/>
      <c r="H8" s="528"/>
      <c r="I8" s="528"/>
    </row>
    <row r="9" spans="1:9" ht="15">
      <c r="A9" s="528"/>
      <c r="B9" s="528"/>
      <c r="C9" s="528"/>
      <c r="D9" s="528"/>
      <c r="E9" s="528"/>
      <c r="F9" s="528"/>
      <c r="G9" s="528"/>
      <c r="H9" s="528"/>
      <c r="I9" s="528"/>
    </row>
    <row r="10" spans="1:9" ht="15">
      <c r="A10" s="522" t="s">
        <v>615</v>
      </c>
      <c r="B10" s="522"/>
      <c r="C10" s="522"/>
      <c r="D10" s="522"/>
      <c r="E10" s="522"/>
      <c r="F10" s="265">
        <f>(apyr)</f>
        <v>2019</v>
      </c>
      <c r="G10" s="522" t="s">
        <v>616</v>
      </c>
      <c r="H10" s="522"/>
      <c r="I10" s="522"/>
    </row>
    <row r="11" spans="1:9" ht="15">
      <c r="A11" s="530"/>
      <c r="B11" s="530"/>
      <c r="C11" s="528" t="s">
        <v>617</v>
      </c>
      <c r="D11" s="528"/>
      <c r="E11" s="528"/>
      <c r="F11" s="528"/>
      <c r="G11" s="528"/>
      <c r="H11" s="528"/>
      <c r="I11" s="528"/>
    </row>
    <row r="12" spans="1:9" ht="14.25">
      <c r="A12" s="532"/>
      <c r="B12" s="532"/>
      <c r="C12" s="532"/>
      <c r="D12" s="532"/>
      <c r="E12" s="532"/>
      <c r="F12" s="532"/>
      <c r="G12" s="532"/>
      <c r="H12" s="532"/>
      <c r="I12" s="532"/>
    </row>
    <row r="13" spans="1:9" ht="18" customHeight="1">
      <c r="A13" s="532" t="s">
        <v>618</v>
      </c>
      <c r="B13" s="532"/>
      <c r="C13" s="532"/>
      <c r="D13" s="532"/>
      <c r="E13" s="532"/>
      <c r="F13" s="532"/>
      <c r="G13" s="532"/>
      <c r="H13" s="532"/>
      <c r="I13" s="532"/>
    </row>
    <row r="14" spans="1:9" ht="14.25">
      <c r="A14" s="532" t="s">
        <v>619</v>
      </c>
      <c r="B14" s="532"/>
      <c r="C14" s="532"/>
      <c r="D14" s="532"/>
      <c r="E14" s="532"/>
      <c r="F14" s="532"/>
      <c r="G14" s="532"/>
      <c r="H14" s="532"/>
      <c r="I14" s="532"/>
    </row>
    <row r="15" spans="1:9" ht="15">
      <c r="A15" s="528"/>
      <c r="B15" s="528"/>
      <c r="C15" s="528"/>
      <c r="D15" s="528"/>
      <c r="E15" s="528"/>
      <c r="F15" s="528"/>
      <c r="G15" s="528"/>
      <c r="H15" s="528"/>
      <c r="I15" s="528"/>
    </row>
    <row r="16" spans="1:9" ht="15">
      <c r="A16" s="528"/>
      <c r="B16" s="528"/>
      <c r="C16" s="528"/>
      <c r="D16" s="528"/>
      <c r="E16" s="528"/>
      <c r="F16" s="528"/>
      <c r="G16" s="528"/>
      <c r="H16" s="528"/>
      <c r="I16" s="528"/>
    </row>
    <row r="17" spans="1:9" ht="15">
      <c r="A17" s="522" t="s">
        <v>620</v>
      </c>
      <c r="B17" s="522"/>
      <c r="C17" s="522"/>
      <c r="D17" s="522"/>
      <c r="E17" s="522"/>
      <c r="F17" s="523" t="str">
        <f>(eff_entity)</f>
        <v>SBO-BOOKER ISD (2019)</v>
      </c>
      <c r="G17" s="523"/>
      <c r="H17" s="523"/>
      <c r="I17" s="523"/>
    </row>
    <row r="18" spans="1:9" ht="14.25">
      <c r="A18" s="531"/>
      <c r="B18" s="531"/>
      <c r="C18" s="531"/>
      <c r="D18" s="531"/>
      <c r="E18" s="531"/>
      <c r="F18" s="531"/>
      <c r="G18" s="531"/>
      <c r="H18" s="531"/>
      <c r="I18" s="531"/>
    </row>
    <row r="19" spans="1:9" ht="15">
      <c r="A19" s="528"/>
      <c r="B19" s="528"/>
      <c r="C19" s="528"/>
      <c r="D19" s="528"/>
      <c r="E19" s="528"/>
      <c r="F19" s="528"/>
      <c r="G19" s="528"/>
      <c r="H19" s="528"/>
      <c r="I19" s="528"/>
    </row>
    <row r="20" spans="1:9" ht="15">
      <c r="A20" s="244" t="s">
        <v>621</v>
      </c>
      <c r="B20" s="530"/>
      <c r="C20" s="530"/>
      <c r="D20" s="266" t="s">
        <v>622</v>
      </c>
      <c r="E20" s="528"/>
      <c r="F20" s="528"/>
      <c r="G20" s="528"/>
      <c r="H20" s="528"/>
      <c r="I20" s="528"/>
    </row>
    <row r="21" spans="1:9" ht="15">
      <c r="A21" s="522"/>
      <c r="B21" s="522"/>
      <c r="C21" s="522"/>
      <c r="D21" s="522"/>
      <c r="E21" s="522"/>
      <c r="F21" s="522"/>
      <c r="G21" s="522"/>
      <c r="H21" s="522"/>
      <c r="I21" s="522"/>
    </row>
    <row r="22" spans="1:9" ht="15">
      <c r="A22" s="522"/>
      <c r="B22" s="522"/>
      <c r="C22" s="522"/>
      <c r="D22" s="522"/>
      <c r="E22" s="522"/>
      <c r="F22" s="522"/>
      <c r="G22" s="522"/>
      <c r="H22" s="522"/>
      <c r="I22" s="522"/>
    </row>
    <row r="23" spans="1:9" ht="15">
      <c r="A23" s="522"/>
      <c r="B23" s="522"/>
      <c r="C23" s="522"/>
      <c r="D23" s="522"/>
      <c r="E23" s="522"/>
      <c r="F23" s="522"/>
      <c r="G23" s="522"/>
      <c r="H23" s="522"/>
      <c r="I23" s="522"/>
    </row>
    <row r="24" spans="1:9" ht="13.5">
      <c r="A24" s="522"/>
      <c r="B24" s="522"/>
      <c r="C24" s="522"/>
      <c r="D24" s="522"/>
      <c r="E24" s="522"/>
      <c r="F24" s="522"/>
      <c r="G24" s="522"/>
      <c r="H24" s="522"/>
      <c r="I24" s="522"/>
    </row>
    <row r="25" spans="1:9" ht="13.5">
      <c r="A25" s="522"/>
      <c r="B25" s="522"/>
      <c r="C25" s="522"/>
      <c r="D25" s="522"/>
      <c r="E25" s="522"/>
      <c r="F25" s="522"/>
      <c r="G25" s="522"/>
      <c r="H25" s="522"/>
      <c r="I25" s="522"/>
    </row>
    <row r="26" spans="1:9" ht="13.5">
      <c r="A26" s="528"/>
      <c r="B26" s="528"/>
      <c r="C26" s="528"/>
      <c r="D26" s="528"/>
      <c r="E26" s="528"/>
      <c r="F26" s="528"/>
      <c r="G26" s="528"/>
      <c r="H26" s="528"/>
      <c r="I26" s="528"/>
    </row>
    <row r="27" spans="1:9" ht="13.5">
      <c r="A27" s="522"/>
      <c r="B27" s="522"/>
      <c r="C27" s="522"/>
      <c r="D27" s="522"/>
      <c r="E27" s="522"/>
      <c r="F27" s="522"/>
      <c r="G27" s="522"/>
      <c r="H27" s="522"/>
      <c r="I27" s="522"/>
    </row>
    <row r="28" spans="1:9" ht="13.5">
      <c r="A28" s="532"/>
      <c r="B28" s="532"/>
      <c r="C28" s="532"/>
      <c r="D28" s="532"/>
      <c r="E28" s="532"/>
      <c r="F28" s="532"/>
      <c r="G28" s="532"/>
      <c r="H28" s="532"/>
      <c r="I28" s="532"/>
    </row>
    <row r="29" spans="1:9" ht="13.5">
      <c r="A29" s="528"/>
      <c r="B29" s="528"/>
      <c r="C29" s="528"/>
      <c r="D29" s="528"/>
      <c r="E29" s="528"/>
      <c r="F29" s="528"/>
      <c r="G29" s="528"/>
      <c r="H29" s="528"/>
      <c r="I29" s="528"/>
    </row>
    <row r="30" spans="1:9" ht="13.5">
      <c r="A30" s="522"/>
      <c r="B30" s="522"/>
      <c r="C30" s="522"/>
      <c r="D30" s="522"/>
      <c r="E30" s="522"/>
      <c r="F30" s="522"/>
      <c r="G30" s="522"/>
      <c r="H30" s="522"/>
      <c r="I30" s="522"/>
    </row>
    <row r="31" spans="1:9" ht="13.5">
      <c r="A31" s="522"/>
      <c r="B31" s="522"/>
      <c r="C31" s="522"/>
      <c r="D31" s="522"/>
      <c r="E31" s="522"/>
      <c r="F31" s="522"/>
      <c r="G31" s="522"/>
      <c r="H31" s="522"/>
      <c r="I31" s="522"/>
    </row>
    <row r="32" spans="1:9" ht="13.5">
      <c r="A32" s="522"/>
      <c r="B32" s="522"/>
      <c r="C32" s="522"/>
      <c r="D32" s="522"/>
      <c r="E32" s="522"/>
      <c r="F32" s="522"/>
      <c r="G32" s="522"/>
      <c r="H32" s="522"/>
      <c r="I32" s="522"/>
    </row>
    <row r="33" spans="1:9" ht="13.5">
      <c r="A33" s="522"/>
      <c r="B33" s="522"/>
      <c r="C33" s="522"/>
      <c r="D33" s="522"/>
      <c r="E33" s="522"/>
      <c r="F33" s="522"/>
      <c r="G33" s="522"/>
      <c r="H33" s="522"/>
      <c r="I33" s="522"/>
    </row>
    <row r="34" spans="1:9" ht="13.5">
      <c r="A34" s="522"/>
      <c r="B34" s="522"/>
      <c r="C34" s="522"/>
      <c r="D34" s="522"/>
      <c r="E34" s="522"/>
      <c r="F34" s="522"/>
      <c r="G34" s="522"/>
      <c r="H34" s="522"/>
      <c r="I34" s="522"/>
    </row>
    <row r="35" spans="1:9" ht="13.5">
      <c r="A35" s="522"/>
      <c r="B35" s="522"/>
      <c r="C35" s="522"/>
      <c r="D35" s="522"/>
      <c r="E35" s="522"/>
      <c r="F35" s="522"/>
      <c r="G35" s="522"/>
      <c r="H35" s="522"/>
      <c r="I35" s="522"/>
    </row>
    <row r="36" spans="1:9" ht="13.5">
      <c r="A36" s="522"/>
      <c r="B36" s="522"/>
      <c r="C36" s="522"/>
      <c r="D36" s="522"/>
      <c r="E36" s="522"/>
      <c r="F36" s="522"/>
      <c r="G36" s="522"/>
      <c r="H36" s="522"/>
      <c r="I36" s="522"/>
    </row>
    <row r="37" spans="1:9" ht="13.5">
      <c r="A37" s="522"/>
      <c r="B37" s="522"/>
      <c r="C37" s="522"/>
      <c r="D37" s="522"/>
      <c r="E37" s="522"/>
      <c r="F37" s="522"/>
      <c r="G37" s="522"/>
      <c r="H37" s="522"/>
      <c r="I37" s="522"/>
    </row>
    <row r="38" spans="1:9" ht="13.5">
      <c r="A38" s="522"/>
      <c r="B38" s="522"/>
      <c r="C38" s="522"/>
      <c r="D38" s="522"/>
      <c r="E38" s="522"/>
      <c r="F38" s="522"/>
      <c r="G38" s="522"/>
      <c r="H38" s="522"/>
      <c r="I38" s="522"/>
    </row>
    <row r="39" spans="1:9" ht="13.5">
      <c r="A39" s="580"/>
      <c r="B39" s="580"/>
      <c r="C39" s="580"/>
      <c r="D39" s="580"/>
      <c r="E39" s="580"/>
      <c r="F39" s="580"/>
      <c r="G39" s="580"/>
      <c r="H39" s="580"/>
      <c r="I39" s="580"/>
    </row>
    <row r="40" spans="1:9" ht="13.5">
      <c r="A40" s="525"/>
      <c r="B40" s="525"/>
      <c r="C40" s="525"/>
      <c r="D40" s="525"/>
      <c r="E40" s="525"/>
      <c r="F40" s="525"/>
      <c r="G40" s="525"/>
      <c r="H40" s="525"/>
      <c r="I40" s="525"/>
    </row>
    <row r="41" spans="1:9" ht="13.5">
      <c r="A41" s="269"/>
      <c r="B41" s="269"/>
      <c r="C41" s="269"/>
      <c r="D41" s="269"/>
      <c r="E41" s="269"/>
      <c r="F41" s="269"/>
      <c r="G41" s="269"/>
      <c r="H41" s="269"/>
      <c r="I41" s="269"/>
    </row>
    <row r="42" spans="1:9" ht="13.5">
      <c r="A42" s="269"/>
      <c r="B42" s="269"/>
      <c r="C42" s="269"/>
      <c r="D42" s="269"/>
      <c r="E42" s="269"/>
      <c r="F42" s="269"/>
      <c r="G42" s="269"/>
      <c r="H42" s="269"/>
      <c r="I42" s="269"/>
    </row>
    <row r="43" spans="1:9" ht="13.5">
      <c r="A43" s="269"/>
      <c r="B43" s="269"/>
      <c r="C43" s="269"/>
      <c r="D43" s="269"/>
      <c r="E43" s="269"/>
      <c r="F43" s="269"/>
      <c r="G43" s="269"/>
      <c r="H43" s="269"/>
      <c r="I43" s="269"/>
    </row>
    <row r="44" spans="1:9" ht="13.5">
      <c r="A44" s="269"/>
      <c r="B44" s="269"/>
      <c r="C44" s="269"/>
      <c r="D44" s="269"/>
      <c r="E44" s="269"/>
      <c r="F44" s="269"/>
      <c r="G44" s="269"/>
      <c r="H44" s="269"/>
      <c r="I44" s="269"/>
    </row>
    <row r="45" spans="1:9" ht="13.5">
      <c r="A45" s="269"/>
      <c r="B45" s="269"/>
      <c r="C45" s="269"/>
      <c r="D45" s="269"/>
      <c r="E45" s="269"/>
      <c r="F45" s="269"/>
      <c r="G45" s="269"/>
      <c r="H45" s="269"/>
      <c r="I45" s="269"/>
    </row>
    <row r="46" spans="1:9" ht="13.5">
      <c r="A46" s="269"/>
      <c r="B46" s="269"/>
      <c r="C46" s="269"/>
      <c r="D46" s="269"/>
      <c r="E46" s="269"/>
      <c r="F46" s="269"/>
      <c r="G46" s="269"/>
      <c r="H46" s="269"/>
      <c r="I46" s="269"/>
    </row>
    <row r="47" spans="1:9" ht="13.5">
      <c r="A47" s="522" t="s">
        <v>454</v>
      </c>
      <c r="B47" s="522"/>
      <c r="C47" s="522"/>
      <c r="D47" s="522"/>
      <c r="E47" s="522"/>
      <c r="F47" s="522"/>
      <c r="G47" s="522"/>
      <c r="H47" s="522"/>
      <c r="I47" s="522"/>
    </row>
    <row r="48" spans="1:9" ht="13.5">
      <c r="A48" s="522" t="s">
        <v>455</v>
      </c>
      <c r="B48" s="522"/>
      <c r="C48" s="522"/>
      <c r="D48" s="522"/>
      <c r="E48" s="522"/>
      <c r="F48" s="522"/>
      <c r="G48" s="522"/>
      <c r="H48" s="522"/>
      <c r="I48" s="522"/>
    </row>
    <row r="49" spans="1:9" ht="13.5">
      <c r="A49" s="525" t="s">
        <v>285</v>
      </c>
      <c r="B49" s="525"/>
      <c r="C49" s="525"/>
      <c r="D49" s="525"/>
      <c r="E49" s="525"/>
      <c r="F49" s="525"/>
      <c r="G49" s="525"/>
      <c r="H49" s="525"/>
      <c r="I49" s="525"/>
    </row>
    <row r="50" spans="1:9" ht="14.25">
      <c r="A50" s="578" t="s">
        <v>494</v>
      </c>
      <c r="B50" s="578"/>
      <c r="C50" s="578"/>
      <c r="D50" s="578"/>
      <c r="E50" s="578"/>
      <c r="F50" s="578"/>
      <c r="G50" s="578"/>
      <c r="H50" s="578"/>
      <c r="I50" s="578"/>
    </row>
    <row r="51" spans="1:9" ht="14.25">
      <c r="A51" s="579" t="s">
        <v>623</v>
      </c>
      <c r="B51" s="579"/>
      <c r="C51" s="579"/>
      <c r="D51" s="579"/>
      <c r="E51" s="579"/>
      <c r="F51" s="579"/>
      <c r="G51" s="579"/>
      <c r="H51" s="579"/>
      <c r="I51" s="579"/>
    </row>
    <row r="52" spans="1:9" ht="13.5">
      <c r="A52" s="269"/>
      <c r="B52" s="269"/>
      <c r="C52" s="269"/>
      <c r="D52" s="269"/>
      <c r="E52" s="269"/>
      <c r="F52" s="269"/>
      <c r="G52" s="269"/>
      <c r="H52" s="269"/>
      <c r="I52" s="269"/>
    </row>
    <row r="53" spans="1:9" ht="13.5">
      <c r="A53" s="269"/>
      <c r="B53" s="269"/>
      <c r="C53" s="269"/>
      <c r="D53" s="269"/>
      <c r="E53" s="269"/>
      <c r="F53" s="269"/>
      <c r="G53" s="269"/>
      <c r="H53" s="269"/>
      <c r="I53" s="269"/>
    </row>
    <row r="54" spans="1:9" ht="13.5">
      <c r="A54" s="269"/>
      <c r="B54" s="269"/>
      <c r="C54" s="269"/>
      <c r="D54" s="269"/>
      <c r="E54" s="269"/>
      <c r="F54" s="269"/>
      <c r="G54" s="269"/>
      <c r="H54" s="269"/>
      <c r="I54" s="269"/>
    </row>
    <row r="55" spans="1:9" ht="13.5">
      <c r="A55" s="269"/>
      <c r="B55" s="269"/>
      <c r="C55" s="269"/>
      <c r="D55" s="269"/>
      <c r="E55" s="269"/>
      <c r="F55" s="269"/>
      <c r="G55" s="269"/>
      <c r="H55" s="269"/>
      <c r="I55" s="269"/>
    </row>
  </sheetData>
  <sheetProtection password="CCA6" sheet="1" selectLockedCells="1"/>
  <mergeCells count="55">
    <mergeCell ref="A13:I13"/>
    <mergeCell ref="B6:C6"/>
    <mergeCell ref="D6:E6"/>
    <mergeCell ref="F6:G6"/>
    <mergeCell ref="H6:I6"/>
    <mergeCell ref="A1:I1"/>
    <mergeCell ref="A2:I2"/>
    <mergeCell ref="A3:I3"/>
    <mergeCell ref="A4:I4"/>
    <mergeCell ref="A5:I5"/>
    <mergeCell ref="A10:E10"/>
    <mergeCell ref="G10:I10"/>
    <mergeCell ref="A11:B11"/>
    <mergeCell ref="C11:D11"/>
    <mergeCell ref="E11:I11"/>
    <mergeCell ref="A12:I12"/>
    <mergeCell ref="E20:I20"/>
    <mergeCell ref="A21:I21"/>
    <mergeCell ref="A22:I22"/>
    <mergeCell ref="A23:I23"/>
    <mergeCell ref="A14:I14"/>
    <mergeCell ref="B7:C7"/>
    <mergeCell ref="E7:G7"/>
    <mergeCell ref="H7:I7"/>
    <mergeCell ref="B8:I8"/>
    <mergeCell ref="A9:I9"/>
    <mergeCell ref="A34:I34"/>
    <mergeCell ref="A35:I35"/>
    <mergeCell ref="A24:I24"/>
    <mergeCell ref="A15:I15"/>
    <mergeCell ref="A16:I16"/>
    <mergeCell ref="A17:E17"/>
    <mergeCell ref="F17:I17"/>
    <mergeCell ref="A18:I18"/>
    <mergeCell ref="A19:I19"/>
    <mergeCell ref="B20:C20"/>
    <mergeCell ref="A36:I36"/>
    <mergeCell ref="A25:I25"/>
    <mergeCell ref="A26:I26"/>
    <mergeCell ref="A27:I27"/>
    <mergeCell ref="A28:I28"/>
    <mergeCell ref="A29:I29"/>
    <mergeCell ref="A30:I30"/>
    <mergeCell ref="A31:I31"/>
    <mergeCell ref="A32:I32"/>
    <mergeCell ref="A33:I33"/>
    <mergeCell ref="A49:I49"/>
    <mergeCell ref="A50:I50"/>
    <mergeCell ref="A51:I51"/>
    <mergeCell ref="A37:I37"/>
    <mergeCell ref="A38:I38"/>
    <mergeCell ref="A39:I39"/>
    <mergeCell ref="A40:I40"/>
    <mergeCell ref="A47:I47"/>
    <mergeCell ref="A48:I48"/>
  </mergeCells>
  <printOptions/>
  <pageMargins left="0.699999988079071" right="0.699999988079071" top="0.75" bottom="0.75" header="0.30000001192092896" footer="0.30000001192092896"/>
  <pageSetup errors="blank" fitToHeight="1" fitToWidth="1" horizontalDpi="300" verticalDpi="300" orientation="portrait" scale="86"/>
  <headerFooter>
    <oddHeader>&amp;L&amp;D     &amp;T</oddHeader>
  </headerFooter>
  <legacyDrawing r:id="rId2"/>
</worksheet>
</file>

<file path=xl/worksheets/sheet14.xml><?xml version="1.0" encoding="utf-8"?>
<worksheet xmlns="http://schemas.openxmlformats.org/spreadsheetml/2006/main" xmlns:r="http://schemas.openxmlformats.org/officeDocument/2006/relationships">
  <sheetPr>
    <pageSetUpPr fitToPage="1"/>
  </sheetPr>
  <dimension ref="A1:M51"/>
  <sheetViews>
    <sheetView zoomScale="116" zoomScaleNormal="116" zoomScalePageLayoutView="0" workbookViewId="0" topLeftCell="A1">
      <selection activeCell="A6" sqref="A6:I6"/>
    </sheetView>
  </sheetViews>
  <sheetFormatPr defaultColWidth="9.33203125" defaultRowHeight="12.75"/>
  <cols>
    <col min="1" max="1" width="5.5" style="2" customWidth="1"/>
    <col min="2" max="2" width="11" style="2" customWidth="1"/>
    <col min="3" max="3" width="12.5" style="2" customWidth="1"/>
    <col min="4" max="4" width="18.5" style="2" customWidth="1"/>
    <col min="5" max="5" width="20.66015625" style="2" customWidth="1"/>
    <col min="6" max="6" width="6.16015625" style="2" customWidth="1"/>
    <col min="7" max="7" width="19.16015625" style="2" customWidth="1"/>
    <col min="8" max="8" width="7" style="2" customWidth="1"/>
    <col min="9" max="9" width="22.83203125" style="2" customWidth="1"/>
    <col min="10" max="16384" width="9.33203125" style="2" customWidth="1"/>
  </cols>
  <sheetData>
    <row r="1" spans="1:9" ht="12.75">
      <c r="A1" s="545" t="s">
        <v>624</v>
      </c>
      <c r="B1" s="545"/>
      <c r="C1" s="545"/>
      <c r="D1" s="545"/>
      <c r="E1" s="545"/>
      <c r="F1" s="545"/>
      <c r="G1" s="545"/>
      <c r="H1" s="545"/>
      <c r="I1" s="545"/>
    </row>
    <row r="2" spans="1:9" ht="33">
      <c r="A2" s="517" t="s">
        <v>625</v>
      </c>
      <c r="B2" s="517"/>
      <c r="C2" s="517"/>
      <c r="D2" s="517"/>
      <c r="E2" s="517"/>
      <c r="F2" s="517"/>
      <c r="G2" s="517"/>
      <c r="H2" s="517"/>
      <c r="I2" s="517"/>
    </row>
    <row r="3" spans="1:9" ht="33">
      <c r="A3" s="517" t="s">
        <v>626</v>
      </c>
      <c r="B3" s="517"/>
      <c r="C3" s="517"/>
      <c r="D3" s="517"/>
      <c r="E3" s="517"/>
      <c r="F3" s="517"/>
      <c r="G3" s="517"/>
      <c r="H3" s="517"/>
      <c r="I3" s="517"/>
    </row>
    <row r="4" spans="1:9" ht="12.75">
      <c r="A4" s="547"/>
      <c r="B4" s="547"/>
      <c r="C4" s="547"/>
      <c r="D4" s="547"/>
      <c r="E4" s="547"/>
      <c r="F4" s="547"/>
      <c r="G4" s="547"/>
      <c r="H4" s="547"/>
      <c r="I4" s="547"/>
    </row>
    <row r="5" spans="1:9" ht="15">
      <c r="A5" s="269" t="s">
        <v>391</v>
      </c>
      <c r="B5" s="523" t="str">
        <f>(eff_entity)</f>
        <v>SBO-BOOKER ISD (2019)</v>
      </c>
      <c r="C5" s="523"/>
      <c r="D5" s="523"/>
      <c r="E5" s="523"/>
      <c r="F5" s="523"/>
      <c r="G5" s="523"/>
      <c r="H5" s="523"/>
      <c r="I5" s="523"/>
    </row>
    <row r="6" spans="1:9" ht="15">
      <c r="A6" s="528" t="s">
        <v>500</v>
      </c>
      <c r="B6" s="528"/>
      <c r="C6" s="528"/>
      <c r="D6" s="528"/>
      <c r="E6" s="528"/>
      <c r="F6" s="528"/>
      <c r="G6" s="528"/>
      <c r="H6" s="528"/>
      <c r="I6" s="528"/>
    </row>
    <row r="7" spans="1:9" ht="15">
      <c r="A7" s="522" t="s">
        <v>627</v>
      </c>
      <c r="B7" s="522"/>
      <c r="C7" s="522"/>
      <c r="D7" s="582">
        <f>(timeofmeeting)</f>
        <v>0</v>
      </c>
      <c r="E7" s="582"/>
      <c r="F7" s="583">
        <f>(dateofmeeting)</f>
        <v>0</v>
      </c>
      <c r="G7" s="583"/>
      <c r="H7" s="583"/>
      <c r="I7" s="583"/>
    </row>
    <row r="8" spans="1:9" ht="15">
      <c r="A8" s="528" t="s">
        <v>502</v>
      </c>
      <c r="B8" s="528"/>
      <c r="C8" s="528"/>
      <c r="D8" s="528"/>
      <c r="E8" s="528"/>
      <c r="F8" s="528"/>
      <c r="G8" s="528"/>
      <c r="H8" s="528"/>
      <c r="I8" s="528"/>
    </row>
    <row r="9" spans="1:9" ht="15">
      <c r="A9" s="244" t="s">
        <v>503</v>
      </c>
      <c r="B9" s="523">
        <f>(nameofroom_building_physicallocation)</f>
        <v>0</v>
      </c>
      <c r="C9" s="523"/>
      <c r="D9" s="523"/>
      <c r="E9" s="523"/>
      <c r="F9" s="523"/>
      <c r="G9" s="523"/>
      <c r="H9" s="523"/>
      <c r="I9" s="523"/>
    </row>
    <row r="10" spans="1:9" ht="15">
      <c r="A10" s="528" t="s">
        <v>504</v>
      </c>
      <c r="B10" s="528"/>
      <c r="C10" s="528"/>
      <c r="D10" s="528"/>
      <c r="E10" s="528"/>
      <c r="F10" s="528"/>
      <c r="G10" s="528"/>
      <c r="H10" s="528"/>
      <c r="I10" s="528"/>
    </row>
    <row r="11" spans="1:9" ht="15">
      <c r="A11" s="523">
        <f>(city_state)</f>
        <v>0</v>
      </c>
      <c r="B11" s="523"/>
      <c r="C11" s="523"/>
      <c r="D11" s="523"/>
      <c r="E11" s="523"/>
      <c r="F11" s="523"/>
      <c r="G11" s="523"/>
      <c r="H11" s="523"/>
      <c r="I11" s="523"/>
    </row>
    <row r="12" spans="1:9" ht="15">
      <c r="A12" s="526" t="s">
        <v>505</v>
      </c>
      <c r="B12" s="526"/>
      <c r="C12" s="526"/>
      <c r="D12" s="526"/>
      <c r="E12" s="526"/>
      <c r="F12" s="526"/>
      <c r="G12" s="526"/>
      <c r="H12" s="526"/>
      <c r="I12" s="526"/>
    </row>
    <row r="13" spans="1:9" ht="15">
      <c r="A13" s="522"/>
      <c r="B13" s="522"/>
      <c r="C13" s="522"/>
      <c r="D13" s="522"/>
      <c r="E13" s="522"/>
      <c r="F13" s="522"/>
      <c r="G13" s="522"/>
      <c r="H13" s="522"/>
      <c r="I13" s="522"/>
    </row>
    <row r="14" spans="1:9" ht="14.25">
      <c r="A14" s="532" t="s">
        <v>628</v>
      </c>
      <c r="B14" s="532"/>
      <c r="C14" s="532"/>
      <c r="D14" s="532"/>
      <c r="E14" s="532"/>
      <c r="F14" s="532"/>
      <c r="G14" s="532"/>
      <c r="H14" s="532"/>
      <c r="I14" s="532"/>
    </row>
    <row r="15" spans="1:9" ht="13.5">
      <c r="A15" s="532" t="s">
        <v>629</v>
      </c>
      <c r="B15" s="532"/>
      <c r="C15" s="532"/>
      <c r="D15" s="532"/>
      <c r="E15" s="532"/>
      <c r="F15" s="532"/>
      <c r="G15" s="532"/>
      <c r="H15" s="532"/>
      <c r="I15" s="532"/>
    </row>
    <row r="16" spans="1:9" ht="13.5">
      <c r="A16" s="532" t="s">
        <v>630</v>
      </c>
      <c r="B16" s="532"/>
      <c r="C16" s="532"/>
      <c r="D16" s="532"/>
      <c r="E16" s="532"/>
      <c r="F16" s="532"/>
      <c r="G16" s="532"/>
      <c r="H16" s="532"/>
      <c r="I16" s="532"/>
    </row>
    <row r="17" spans="1:9" ht="13.5">
      <c r="A17" s="532" t="s">
        <v>631</v>
      </c>
      <c r="B17" s="532"/>
      <c r="C17" s="532"/>
      <c r="D17" s="532"/>
      <c r="E17" s="532"/>
      <c r="F17" s="532"/>
      <c r="G17" s="532"/>
      <c r="H17" s="532"/>
      <c r="I17" s="532"/>
    </row>
    <row r="18" spans="1:9" ht="13.5">
      <c r="A18" s="532" t="s">
        <v>632</v>
      </c>
      <c r="B18" s="532"/>
      <c r="C18" s="532"/>
      <c r="D18" s="532"/>
      <c r="E18" s="532"/>
      <c r="F18" s="532"/>
      <c r="G18" s="532"/>
      <c r="H18" s="532"/>
      <c r="I18" s="532"/>
    </row>
    <row r="19" spans="1:9" ht="13.5">
      <c r="A19" s="532" t="s">
        <v>633</v>
      </c>
      <c r="B19" s="532"/>
      <c r="C19" s="532"/>
      <c r="D19" s="532"/>
      <c r="E19" s="532"/>
      <c r="F19" s="532"/>
      <c r="G19" s="532"/>
      <c r="H19" s="532"/>
      <c r="I19" s="532"/>
    </row>
    <row r="20" spans="1:9" ht="13.5">
      <c r="A20" s="532" t="s">
        <v>634</v>
      </c>
      <c r="B20" s="532"/>
      <c r="C20" s="532"/>
      <c r="D20" s="532"/>
      <c r="E20" s="532"/>
      <c r="F20" s="532"/>
      <c r="G20" s="532"/>
      <c r="H20" s="532"/>
      <c r="I20" s="532"/>
    </row>
    <row r="21" spans="1:9" ht="13.5">
      <c r="A21" s="532" t="s">
        <v>635</v>
      </c>
      <c r="B21" s="532"/>
      <c r="C21" s="532"/>
      <c r="D21" s="532"/>
      <c r="E21" s="532"/>
      <c r="F21" s="532"/>
      <c r="G21" s="532"/>
      <c r="H21" s="532"/>
      <c r="I21" s="532"/>
    </row>
    <row r="22" spans="1:9" ht="13.5">
      <c r="A22" s="532" t="s">
        <v>636</v>
      </c>
      <c r="B22" s="532"/>
      <c r="C22" s="532"/>
      <c r="D22" s="532"/>
      <c r="E22" s="532"/>
      <c r="F22" s="532"/>
      <c r="G22" s="532"/>
      <c r="H22" s="532"/>
      <c r="I22" s="532"/>
    </row>
    <row r="23" spans="1:9" ht="13.5">
      <c r="A23" s="522"/>
      <c r="B23" s="522"/>
      <c r="C23" s="522"/>
      <c r="D23" s="522"/>
      <c r="E23" s="522"/>
      <c r="F23" s="522"/>
      <c r="G23" s="522"/>
      <c r="H23" s="522"/>
      <c r="I23" s="522"/>
    </row>
    <row r="24" spans="1:9" ht="13.5">
      <c r="A24" s="522" t="s">
        <v>508</v>
      </c>
      <c r="B24" s="522"/>
      <c r="C24" s="522"/>
      <c r="D24" s="522"/>
      <c r="E24" s="522"/>
      <c r="F24" s="522"/>
      <c r="G24" s="522"/>
      <c r="H24" s="522"/>
      <c r="I24" s="522"/>
    </row>
    <row r="25" spans="1:9" ht="13.5">
      <c r="A25" s="522" t="s">
        <v>509</v>
      </c>
      <c r="B25" s="522"/>
      <c r="C25" s="522"/>
      <c r="D25" s="522"/>
      <c r="E25" s="522"/>
      <c r="F25" s="522"/>
      <c r="G25" s="522"/>
      <c r="H25" s="522"/>
      <c r="I25" s="522"/>
    </row>
    <row r="26" spans="1:9" ht="13.5">
      <c r="A26" s="522" t="s">
        <v>510</v>
      </c>
      <c r="B26" s="522"/>
      <c r="C26" s="522"/>
      <c r="D26" s="522"/>
      <c r="E26" s="522"/>
      <c r="F26" s="522"/>
      <c r="G26" s="522"/>
      <c r="H26" s="522"/>
      <c r="I26" s="522"/>
    </row>
    <row r="27" spans="1:9" ht="13.5">
      <c r="A27" s="569"/>
      <c r="B27" s="569"/>
      <c r="C27" s="569"/>
      <c r="D27" s="569"/>
      <c r="E27" s="569"/>
      <c r="F27" s="569"/>
      <c r="G27" s="569"/>
      <c r="H27" s="569"/>
      <c r="I27" s="569"/>
    </row>
    <row r="28" spans="1:9" ht="14.25">
      <c r="A28" s="522" t="s">
        <v>637</v>
      </c>
      <c r="B28" s="522"/>
      <c r="C28" s="522"/>
      <c r="D28" s="286"/>
      <c r="E28" s="558" t="s">
        <v>512</v>
      </c>
      <c r="F28" s="558"/>
      <c r="G28" s="558"/>
      <c r="H28" s="558"/>
      <c r="I28" s="558"/>
    </row>
    <row r="29" spans="1:9" ht="29.25" customHeight="1">
      <c r="A29" s="541" t="s">
        <v>513</v>
      </c>
      <c r="B29" s="541"/>
      <c r="C29" s="541"/>
      <c r="D29" s="289"/>
      <c r="E29" s="570" t="s">
        <v>638</v>
      </c>
      <c r="F29" s="570"/>
      <c r="G29" s="570"/>
      <c r="H29" s="570"/>
      <c r="I29" s="570"/>
    </row>
    <row r="30" spans="1:9" ht="13.5">
      <c r="A30" s="523"/>
      <c r="B30" s="523"/>
      <c r="C30" s="523"/>
      <c r="D30" s="523"/>
      <c r="E30" s="523"/>
      <c r="F30" s="523"/>
      <c r="G30" s="523"/>
      <c r="H30" s="523"/>
      <c r="I30" s="523"/>
    </row>
    <row r="31" spans="1:9" ht="13.5">
      <c r="A31" s="531" t="s">
        <v>525</v>
      </c>
      <c r="B31" s="531"/>
      <c r="C31" s="531"/>
      <c r="D31" s="531"/>
      <c r="E31" s="531"/>
      <c r="F31" s="531"/>
      <c r="G31" s="531"/>
      <c r="H31" s="531"/>
      <c r="I31" s="531"/>
    </row>
    <row r="32" spans="1:9" ht="13.5">
      <c r="A32" s="531" t="s">
        <v>526</v>
      </c>
      <c r="B32" s="531"/>
      <c r="C32" s="531"/>
      <c r="D32" s="531"/>
      <c r="E32" s="531"/>
      <c r="F32" s="531"/>
      <c r="G32" s="531"/>
      <c r="H32" s="531"/>
      <c r="I32" s="531"/>
    </row>
    <row r="33" spans="1:9" ht="13.5">
      <c r="A33" s="528"/>
      <c r="B33" s="528"/>
      <c r="C33" s="528"/>
      <c r="D33" s="528"/>
      <c r="E33" s="528"/>
      <c r="F33" s="528"/>
      <c r="G33" s="528"/>
      <c r="H33" s="528"/>
      <c r="I33" s="528"/>
    </row>
    <row r="34" spans="1:9" ht="13.5">
      <c r="A34" s="528"/>
      <c r="B34" s="528"/>
      <c r="C34" s="528"/>
      <c r="D34" s="528"/>
      <c r="E34" s="266" t="s">
        <v>527</v>
      </c>
      <c r="F34" s="244"/>
      <c r="G34" s="266" t="s">
        <v>528</v>
      </c>
      <c r="H34" s="528"/>
      <c r="I34" s="528"/>
    </row>
    <row r="35" spans="1:9" ht="14.25">
      <c r="A35" s="522" t="s">
        <v>639</v>
      </c>
      <c r="B35" s="522"/>
      <c r="C35" s="522"/>
      <c r="D35" s="522"/>
      <c r="E35" s="286" t="s">
        <v>325</v>
      </c>
      <c r="F35" s="272" t="s">
        <v>325</v>
      </c>
      <c r="G35" s="286"/>
      <c r="H35" s="528"/>
      <c r="I35" s="528"/>
    </row>
    <row r="36" spans="1:9" ht="14.25">
      <c r="A36" s="522" t="s">
        <v>640</v>
      </c>
      <c r="B36" s="522"/>
      <c r="C36" s="522"/>
      <c r="D36" s="522"/>
      <c r="E36" s="286" t="s">
        <v>325</v>
      </c>
      <c r="F36" s="272" t="s">
        <v>325</v>
      </c>
      <c r="G36" s="289"/>
      <c r="H36" s="528"/>
      <c r="I36" s="528"/>
    </row>
    <row r="37" spans="1:9" ht="14.25">
      <c r="A37" s="522" t="s">
        <v>641</v>
      </c>
      <c r="B37" s="522"/>
      <c r="C37" s="522"/>
      <c r="D37" s="522"/>
      <c r="E37" s="286" t="s">
        <v>325</v>
      </c>
      <c r="F37" s="272" t="s">
        <v>325</v>
      </c>
      <c r="G37" s="289"/>
      <c r="H37" s="528"/>
      <c r="I37" s="528"/>
    </row>
    <row r="38" spans="1:9" ht="14.25">
      <c r="A38" s="522" t="s">
        <v>642</v>
      </c>
      <c r="B38" s="522"/>
      <c r="C38" s="522"/>
      <c r="D38" s="522"/>
      <c r="E38" s="286" t="s">
        <v>325</v>
      </c>
      <c r="F38" s="272" t="s">
        <v>325</v>
      </c>
      <c r="G38" s="289"/>
      <c r="H38" s="528"/>
      <c r="I38" s="528"/>
    </row>
    <row r="39" spans="1:9" ht="13.5">
      <c r="A39" s="528"/>
      <c r="B39" s="528"/>
      <c r="C39" s="528"/>
      <c r="D39" s="528"/>
      <c r="E39" s="528"/>
      <c r="F39" s="528"/>
      <c r="G39" s="528"/>
      <c r="H39" s="528"/>
      <c r="I39" s="528"/>
    </row>
    <row r="40" spans="1:9" ht="13.5">
      <c r="A40" s="522" t="s">
        <v>643</v>
      </c>
      <c r="B40" s="522"/>
      <c r="C40" s="522"/>
      <c r="D40" s="522"/>
      <c r="E40" s="522"/>
      <c r="F40" s="522"/>
      <c r="G40" s="522"/>
      <c r="H40" s="522"/>
      <c r="I40" s="522"/>
    </row>
    <row r="41" spans="1:9" ht="13.5">
      <c r="A41" s="522" t="s">
        <v>644</v>
      </c>
      <c r="B41" s="522"/>
      <c r="C41" s="522"/>
      <c r="D41" s="522"/>
      <c r="E41" s="522"/>
      <c r="F41" s="522"/>
      <c r="G41" s="522"/>
      <c r="H41" s="522"/>
      <c r="I41" s="522"/>
    </row>
    <row r="42" spans="1:9" ht="13.5">
      <c r="A42" s="522" t="s">
        <v>645</v>
      </c>
      <c r="B42" s="522"/>
      <c r="C42" s="522"/>
      <c r="D42" s="522"/>
      <c r="E42" s="522"/>
      <c r="F42" s="522"/>
      <c r="G42" s="522"/>
      <c r="H42" s="522"/>
      <c r="I42" s="522"/>
    </row>
    <row r="43" spans="1:13" ht="13.5">
      <c r="A43" s="522" t="s">
        <v>646</v>
      </c>
      <c r="B43" s="557"/>
      <c r="C43" s="557"/>
      <c r="D43" s="557"/>
      <c r="E43" s="557"/>
      <c r="F43" s="557"/>
      <c r="G43" s="557"/>
      <c r="H43" s="557"/>
      <c r="I43" s="557"/>
      <c r="J43" s="182"/>
      <c r="K43" s="182"/>
      <c r="L43" s="182"/>
      <c r="M43" s="182"/>
    </row>
    <row r="44" spans="1:9" ht="13.5">
      <c r="A44" s="522"/>
      <c r="B44" s="522"/>
      <c r="C44" s="522"/>
      <c r="D44" s="522"/>
      <c r="E44" s="522"/>
      <c r="F44" s="522"/>
      <c r="G44" s="522"/>
      <c r="H44" s="522"/>
      <c r="I44" s="522"/>
    </row>
    <row r="45" spans="1:9" ht="13.5">
      <c r="A45" s="522"/>
      <c r="B45" s="522"/>
      <c r="C45" s="522"/>
      <c r="D45" s="522"/>
      <c r="E45" s="522"/>
      <c r="F45" s="522"/>
      <c r="G45" s="522"/>
      <c r="H45" s="522"/>
      <c r="I45" s="522"/>
    </row>
    <row r="46" spans="1:9" ht="13.5">
      <c r="A46" s="269" t="s">
        <v>454</v>
      </c>
      <c r="B46" s="269"/>
      <c r="C46" s="269"/>
      <c r="D46" s="269"/>
      <c r="E46" s="269"/>
      <c r="F46" s="269"/>
      <c r="G46" s="269"/>
      <c r="H46" s="269"/>
      <c r="I46" s="269"/>
    </row>
    <row r="47" spans="1:9" ht="13.5">
      <c r="A47" s="269" t="s">
        <v>455</v>
      </c>
      <c r="B47" s="269"/>
      <c r="C47" s="269"/>
      <c r="D47" s="269"/>
      <c r="E47" s="269"/>
      <c r="F47" s="269"/>
      <c r="G47" s="269"/>
      <c r="H47" s="269"/>
      <c r="I47" s="269"/>
    </row>
    <row r="48" spans="1:9" ht="13.5">
      <c r="A48" s="525" t="s">
        <v>285</v>
      </c>
      <c r="B48" s="525"/>
      <c r="C48" s="525"/>
      <c r="D48" s="525"/>
      <c r="E48" s="525"/>
      <c r="F48" s="525"/>
      <c r="G48" s="525"/>
      <c r="H48" s="525"/>
      <c r="I48" s="525"/>
    </row>
    <row r="49" spans="1:9" ht="13.5">
      <c r="A49" s="556" t="s">
        <v>494</v>
      </c>
      <c r="B49" s="556"/>
      <c r="C49" s="556"/>
      <c r="D49" s="556"/>
      <c r="E49" s="556"/>
      <c r="F49" s="556"/>
      <c r="G49" s="556"/>
      <c r="H49" s="556"/>
      <c r="I49" s="556"/>
    </row>
    <row r="50" spans="1:9" ht="13.5">
      <c r="A50" s="525" t="s">
        <v>647</v>
      </c>
      <c r="B50" s="525"/>
      <c r="C50" s="525"/>
      <c r="D50" s="525"/>
      <c r="E50" s="525"/>
      <c r="F50" s="525"/>
      <c r="G50" s="525"/>
      <c r="H50" s="525"/>
      <c r="I50" s="525"/>
    </row>
    <row r="51" spans="1:9" ht="13.5">
      <c r="A51" s="525"/>
      <c r="B51" s="525"/>
      <c r="C51" s="525"/>
      <c r="D51" s="525"/>
      <c r="E51" s="525"/>
      <c r="F51" s="525"/>
      <c r="G51" s="525"/>
      <c r="H51" s="525"/>
      <c r="I51" s="525"/>
    </row>
  </sheetData>
  <sheetProtection password="CCA6" sheet="1" selectLockedCells="1"/>
  <mergeCells count="58">
    <mergeCell ref="A11:I11"/>
    <mergeCell ref="A12:I12"/>
    <mergeCell ref="D7:E7"/>
    <mergeCell ref="F7:I7"/>
    <mergeCell ref="A3:I3"/>
    <mergeCell ref="A13:I13"/>
    <mergeCell ref="A8:I8"/>
    <mergeCell ref="B9:I9"/>
    <mergeCell ref="A10:I10"/>
    <mergeCell ref="A21:I21"/>
    <mergeCell ref="A22:I22"/>
    <mergeCell ref="A23:I23"/>
    <mergeCell ref="A24:I24"/>
    <mergeCell ref="A1:I1"/>
    <mergeCell ref="A2:I2"/>
    <mergeCell ref="A4:I4"/>
    <mergeCell ref="B5:I5"/>
    <mergeCell ref="A6:I6"/>
    <mergeCell ref="A7:C7"/>
    <mergeCell ref="A33:I33"/>
    <mergeCell ref="A34:D34"/>
    <mergeCell ref="A25:I25"/>
    <mergeCell ref="A14:I14"/>
    <mergeCell ref="A15:I15"/>
    <mergeCell ref="A16:I16"/>
    <mergeCell ref="A17:I17"/>
    <mergeCell ref="A18:I18"/>
    <mergeCell ref="A19:I19"/>
    <mergeCell ref="A20:I20"/>
    <mergeCell ref="H34:I34"/>
    <mergeCell ref="A26:I26"/>
    <mergeCell ref="A27:I27"/>
    <mergeCell ref="A28:C28"/>
    <mergeCell ref="E28:I28"/>
    <mergeCell ref="A29:C29"/>
    <mergeCell ref="E29:I29"/>
    <mergeCell ref="A30:I30"/>
    <mergeCell ref="A31:I31"/>
    <mergeCell ref="A32:I32"/>
    <mergeCell ref="A49:I49"/>
    <mergeCell ref="A50:I50"/>
    <mergeCell ref="A51:I51"/>
    <mergeCell ref="A38:D38"/>
    <mergeCell ref="H38:I38"/>
    <mergeCell ref="A39:I39"/>
    <mergeCell ref="A40:I40"/>
    <mergeCell ref="A41:I41"/>
    <mergeCell ref="A42:I42"/>
    <mergeCell ref="A43:I43"/>
    <mergeCell ref="A48:I48"/>
    <mergeCell ref="A35:D35"/>
    <mergeCell ref="H35:I35"/>
    <mergeCell ref="A36:D36"/>
    <mergeCell ref="H36:I36"/>
    <mergeCell ref="A37:D37"/>
    <mergeCell ref="H37:I37"/>
    <mergeCell ref="A45:I45"/>
    <mergeCell ref="A44:I44"/>
  </mergeCells>
  <printOptions/>
  <pageMargins left="0.699999988079071" right="0.699999988079071" top="0.75" bottom="0.75" header="0.30000001192092896" footer="0.30000001192092896"/>
  <pageSetup errors="blank" fitToHeight="1" fitToWidth="1" horizontalDpi="300" verticalDpi="300" orientation="portrait" scale="81"/>
  <headerFooter>
    <oddHeader>&amp;L&amp;D     &amp;T</oddHeader>
  </headerFooter>
  <legacyDrawing r:id="rId2"/>
</worksheet>
</file>

<file path=xl/worksheets/sheet15.xml><?xml version="1.0" encoding="utf-8"?>
<worksheet xmlns="http://schemas.openxmlformats.org/spreadsheetml/2006/main" xmlns:r="http://schemas.openxmlformats.org/officeDocument/2006/relationships">
  <sheetPr>
    <pageSetUpPr fitToPage="1"/>
  </sheetPr>
  <dimension ref="A1:M46"/>
  <sheetViews>
    <sheetView zoomScalePageLayoutView="0" workbookViewId="0" topLeftCell="A1">
      <selection activeCell="C6" sqref="C6:L6"/>
    </sheetView>
  </sheetViews>
  <sheetFormatPr defaultColWidth="9.33203125" defaultRowHeight="12.75"/>
  <cols>
    <col min="1" max="1" width="21.5" style="2" customWidth="1"/>
    <col min="2" max="2" width="15.16015625" style="2" customWidth="1"/>
    <col min="3" max="3" width="2.33203125" style="2" customWidth="1"/>
    <col min="4" max="4" width="14.33203125" style="2" customWidth="1"/>
    <col min="5" max="5" width="2.33203125" style="2" customWidth="1"/>
    <col min="6" max="6" width="14" style="2" customWidth="1"/>
    <col min="7" max="7" width="2.33203125" style="2" customWidth="1"/>
    <col min="8" max="8" width="14" style="2" customWidth="1"/>
    <col min="9" max="9" width="2.33203125" style="2" customWidth="1"/>
    <col min="10" max="10" width="14.66015625" style="2" customWidth="1"/>
    <col min="11" max="11" width="7.66015625" style="2" customWidth="1"/>
    <col min="12" max="12" width="6.83203125" style="2" customWidth="1"/>
    <col min="13" max="16384" width="9.33203125" style="2" customWidth="1"/>
  </cols>
  <sheetData>
    <row r="1" spans="1:12" ht="12.75">
      <c r="A1" s="547"/>
      <c r="B1" s="547"/>
      <c r="C1" s="547"/>
      <c r="D1" s="547"/>
      <c r="E1" s="547"/>
      <c r="F1" s="547"/>
      <c r="G1" s="547"/>
      <c r="H1" s="547"/>
      <c r="I1" s="547"/>
      <c r="J1" s="547"/>
      <c r="K1" s="547"/>
      <c r="L1" s="547"/>
    </row>
    <row r="2" spans="1:12" ht="12.75">
      <c r="A2" s="547"/>
      <c r="B2" s="547"/>
      <c r="C2" s="547"/>
      <c r="D2" s="547"/>
      <c r="E2" s="547"/>
      <c r="F2" s="547"/>
      <c r="G2" s="547"/>
      <c r="H2" s="547"/>
      <c r="I2" s="547"/>
      <c r="J2" s="547"/>
      <c r="K2" s="547"/>
      <c r="L2" s="547"/>
    </row>
    <row r="3" spans="1:12" ht="15.75">
      <c r="A3" s="519" t="s">
        <v>648</v>
      </c>
      <c r="B3" s="519"/>
      <c r="C3" s="519"/>
      <c r="D3" s="519"/>
      <c r="E3" s="519"/>
      <c r="F3" s="519"/>
      <c r="G3" s="519"/>
      <c r="H3" s="519"/>
      <c r="I3" s="519"/>
      <c r="J3" s="519"/>
      <c r="K3" s="519"/>
      <c r="L3" s="519"/>
    </row>
    <row r="4" spans="1:12" ht="15.75">
      <c r="A4" s="519"/>
      <c r="B4" s="519"/>
      <c r="C4" s="519"/>
      <c r="D4" s="519"/>
      <c r="E4" s="519"/>
      <c r="F4" s="519"/>
      <c r="G4" s="519"/>
      <c r="H4" s="519"/>
      <c r="I4" s="519"/>
      <c r="J4" s="519"/>
      <c r="K4" s="519"/>
      <c r="L4" s="519"/>
    </row>
    <row r="5" spans="1:12" ht="15.75">
      <c r="A5" s="589" t="s">
        <v>537</v>
      </c>
      <c r="B5" s="589"/>
      <c r="C5" s="589"/>
      <c r="D5" s="589"/>
      <c r="E5" s="589"/>
      <c r="F5" s="589"/>
      <c r="G5" s="589"/>
      <c r="H5" s="296" t="s">
        <v>325</v>
      </c>
      <c r="I5" s="519"/>
      <c r="J5" s="519"/>
      <c r="K5" s="519"/>
      <c r="L5" s="519"/>
    </row>
    <row r="6" spans="1:12" ht="15.75">
      <c r="A6" s="589" t="s">
        <v>538</v>
      </c>
      <c r="B6" s="589"/>
      <c r="C6" s="519"/>
      <c r="D6" s="519"/>
      <c r="E6" s="519"/>
      <c r="F6" s="519"/>
      <c r="G6" s="519"/>
      <c r="H6" s="519"/>
      <c r="I6" s="519"/>
      <c r="J6" s="519"/>
      <c r="K6" s="519"/>
      <c r="L6" s="519"/>
    </row>
    <row r="7" spans="1:12" ht="15.75">
      <c r="A7" s="591"/>
      <c r="B7" s="591"/>
      <c r="C7" s="591"/>
      <c r="D7" s="591"/>
      <c r="E7" s="591"/>
      <c r="F7" s="591"/>
      <c r="G7" s="591"/>
      <c r="H7" s="591"/>
      <c r="I7" s="591"/>
      <c r="J7" s="591"/>
      <c r="K7" s="591"/>
      <c r="L7" s="591"/>
    </row>
    <row r="8" spans="1:12" ht="15.75">
      <c r="A8" s="519" t="s">
        <v>539</v>
      </c>
      <c r="B8" s="519"/>
      <c r="C8" s="519"/>
      <c r="D8" s="519"/>
      <c r="E8" s="519"/>
      <c r="F8" s="519"/>
      <c r="G8" s="519"/>
      <c r="H8" s="519"/>
      <c r="I8" s="519"/>
      <c r="J8" s="519"/>
      <c r="K8" s="519"/>
      <c r="L8" s="519"/>
    </row>
    <row r="9" spans="1:12" ht="48.75" customHeight="1">
      <c r="A9" s="246"/>
      <c r="B9" s="303" t="s">
        <v>540</v>
      </c>
      <c r="C9" s="304"/>
      <c r="D9" s="305" t="s">
        <v>541</v>
      </c>
      <c r="E9" s="306"/>
      <c r="F9" s="307" t="s">
        <v>542</v>
      </c>
      <c r="G9" s="308"/>
      <c r="H9" s="305" t="s">
        <v>543</v>
      </c>
      <c r="I9" s="246"/>
      <c r="J9" s="305" t="s">
        <v>544</v>
      </c>
      <c r="K9" s="246"/>
      <c r="L9" s="246"/>
    </row>
    <row r="10" spans="1:12" ht="15.75">
      <c r="A10" s="246" t="s">
        <v>545</v>
      </c>
      <c r="B10" s="296" t="s">
        <v>325</v>
      </c>
      <c r="C10" s="246"/>
      <c r="D10" s="296" t="s">
        <v>325</v>
      </c>
      <c r="E10" s="246"/>
      <c r="F10" s="296" t="s">
        <v>325</v>
      </c>
      <c r="G10" s="246"/>
      <c r="H10" s="296" t="s">
        <v>325</v>
      </c>
      <c r="I10" s="246"/>
      <c r="J10" s="296" t="s">
        <v>325</v>
      </c>
      <c r="K10" s="246"/>
      <c r="L10" s="246"/>
    </row>
    <row r="11" spans="1:12" ht="110.25">
      <c r="A11" s="304" t="s">
        <v>547</v>
      </c>
      <c r="B11" s="297" t="s">
        <v>325</v>
      </c>
      <c r="C11" s="309"/>
      <c r="D11" s="297" t="s">
        <v>325</v>
      </c>
      <c r="E11" s="309"/>
      <c r="F11" s="297" t="s">
        <v>325</v>
      </c>
      <c r="G11" s="309"/>
      <c r="H11" s="299" t="s">
        <v>325</v>
      </c>
      <c r="I11" s="246"/>
      <c r="J11" s="297" t="s">
        <v>325</v>
      </c>
      <c r="K11" s="246"/>
      <c r="L11" s="246"/>
    </row>
    <row r="12" spans="1:12" ht="15.75">
      <c r="A12" s="246" t="s">
        <v>548</v>
      </c>
      <c r="B12" s="296" t="s">
        <v>325</v>
      </c>
      <c r="C12" s="246"/>
      <c r="D12" s="296" t="s">
        <v>325</v>
      </c>
      <c r="E12" s="246"/>
      <c r="F12" s="296" t="s">
        <v>325</v>
      </c>
      <c r="G12" s="246"/>
      <c r="H12" s="300" t="s">
        <v>325</v>
      </c>
      <c r="I12" s="246"/>
      <c r="J12" s="296" t="s">
        <v>325</v>
      </c>
      <c r="K12" s="246"/>
      <c r="L12" s="246"/>
    </row>
    <row r="13" spans="1:12" ht="15.75">
      <c r="A13" s="590"/>
      <c r="B13" s="590"/>
      <c r="C13" s="590"/>
      <c r="D13" s="590"/>
      <c r="E13" s="590"/>
      <c r="F13" s="590"/>
      <c r="G13" s="590"/>
      <c r="H13" s="590"/>
      <c r="I13" s="590"/>
      <c r="J13" s="590"/>
      <c r="K13" s="590"/>
      <c r="L13" s="590"/>
    </row>
    <row r="14" spans="1:12" ht="15.75">
      <c r="A14" s="584" t="s">
        <v>549</v>
      </c>
      <c r="B14" s="584"/>
      <c r="C14" s="584"/>
      <c r="D14" s="584"/>
      <c r="E14" s="584"/>
      <c r="F14" s="584"/>
      <c r="G14" s="584"/>
      <c r="H14" s="584"/>
      <c r="I14" s="584"/>
      <c r="J14" s="584"/>
      <c r="K14" s="584"/>
      <c r="L14" s="584"/>
    </row>
    <row r="15" spans="1:12" ht="15.75">
      <c r="A15" s="584" t="s">
        <v>550</v>
      </c>
      <c r="B15" s="584"/>
      <c r="C15" s="584"/>
      <c r="D15" s="584"/>
      <c r="E15" s="584"/>
      <c r="F15" s="584"/>
      <c r="G15" s="584"/>
      <c r="H15" s="584"/>
      <c r="I15" s="584"/>
      <c r="J15" s="584"/>
      <c r="K15" s="584"/>
      <c r="L15" s="584"/>
    </row>
    <row r="16" spans="1:12" ht="15.75">
      <c r="A16" s="591"/>
      <c r="B16" s="591"/>
      <c r="C16" s="591"/>
      <c r="D16" s="591"/>
      <c r="E16" s="591"/>
      <c r="F16" s="591"/>
      <c r="G16" s="591"/>
      <c r="H16" s="591"/>
      <c r="I16" s="591"/>
      <c r="J16" s="591"/>
      <c r="K16" s="591"/>
      <c r="L16" s="591"/>
    </row>
    <row r="17" spans="1:12" ht="15.75" customHeight="1">
      <c r="A17" s="592" t="s">
        <v>551</v>
      </c>
      <c r="B17" s="592"/>
      <c r="C17" s="592"/>
      <c r="D17" s="592"/>
      <c r="E17" s="592"/>
      <c r="F17" s="592"/>
      <c r="G17" s="592"/>
      <c r="H17" s="592"/>
      <c r="I17" s="592"/>
      <c r="J17" s="592"/>
      <c r="K17" s="592"/>
      <c r="L17" s="592"/>
    </row>
    <row r="18" spans="1:12" ht="15.75">
      <c r="A18" s="590"/>
      <c r="B18" s="590"/>
      <c r="C18" s="590"/>
      <c r="D18" s="590"/>
      <c r="E18" s="590"/>
      <c r="F18" s="590"/>
      <c r="G18" s="590"/>
      <c r="H18" s="253" t="s">
        <v>552</v>
      </c>
      <c r="I18" s="246"/>
      <c r="J18" s="253" t="s">
        <v>553</v>
      </c>
      <c r="K18" s="590"/>
      <c r="L18" s="590"/>
    </row>
    <row r="19" spans="1:12" ht="15.75">
      <c r="A19" s="584" t="s">
        <v>554</v>
      </c>
      <c r="B19" s="584"/>
      <c r="C19" s="584"/>
      <c r="D19" s="584"/>
      <c r="E19" s="584"/>
      <c r="F19" s="584"/>
      <c r="G19" s="246"/>
      <c r="H19" s="296" t="s">
        <v>325</v>
      </c>
      <c r="I19" s="246"/>
      <c r="J19" s="296" t="s">
        <v>325</v>
      </c>
      <c r="K19" s="590"/>
      <c r="L19" s="590"/>
    </row>
    <row r="20" spans="1:12" ht="15.75">
      <c r="A20" s="584" t="s">
        <v>555</v>
      </c>
      <c r="B20" s="584"/>
      <c r="C20" s="584"/>
      <c r="D20" s="584"/>
      <c r="E20" s="584"/>
      <c r="F20" s="584"/>
      <c r="G20" s="246"/>
      <c r="H20" s="296" t="s">
        <v>325</v>
      </c>
      <c r="I20" s="246"/>
      <c r="J20" s="296" t="s">
        <v>325</v>
      </c>
      <c r="K20" s="590"/>
      <c r="L20" s="590"/>
    </row>
    <row r="21" spans="1:12" ht="15.75">
      <c r="A21" s="584" t="s">
        <v>556</v>
      </c>
      <c r="B21" s="584"/>
      <c r="C21" s="584"/>
      <c r="D21" s="584"/>
      <c r="E21" s="584"/>
      <c r="F21" s="584"/>
      <c r="G21" s="246"/>
      <c r="H21" s="296" t="s">
        <v>325</v>
      </c>
      <c r="I21" s="246"/>
      <c r="J21" s="296" t="s">
        <v>325</v>
      </c>
      <c r="K21" s="590"/>
      <c r="L21" s="590"/>
    </row>
    <row r="22" spans="1:12" ht="15.75">
      <c r="A22" s="584" t="s">
        <v>557</v>
      </c>
      <c r="B22" s="584"/>
      <c r="C22" s="584"/>
      <c r="D22" s="584"/>
      <c r="E22" s="584"/>
      <c r="F22" s="584"/>
      <c r="G22" s="310"/>
      <c r="H22" s="296" t="s">
        <v>325</v>
      </c>
      <c r="I22" s="310"/>
      <c r="J22" s="296" t="s">
        <v>325</v>
      </c>
      <c r="K22" s="519"/>
      <c r="L22" s="519"/>
    </row>
    <row r="23" spans="1:12" ht="15.75">
      <c r="A23" s="584" t="s">
        <v>558</v>
      </c>
      <c r="B23" s="584"/>
      <c r="C23" s="584"/>
      <c r="D23" s="584"/>
      <c r="E23" s="584"/>
      <c r="F23" s="584"/>
      <c r="G23" s="246"/>
      <c r="H23" s="246"/>
      <c r="I23" s="246"/>
      <c r="J23" s="296" t="s">
        <v>325</v>
      </c>
      <c r="K23" s="590"/>
      <c r="L23" s="590"/>
    </row>
    <row r="24" spans="1:12" ht="15.75">
      <c r="A24" s="590"/>
      <c r="B24" s="590"/>
      <c r="C24" s="590"/>
      <c r="D24" s="590"/>
      <c r="E24" s="590"/>
      <c r="F24" s="590"/>
      <c r="G24" s="590"/>
      <c r="H24" s="590"/>
      <c r="I24" s="590"/>
      <c r="J24" s="590"/>
      <c r="K24" s="590"/>
      <c r="L24" s="590"/>
    </row>
    <row r="25" spans="1:12" ht="15.75">
      <c r="A25" s="584" t="s">
        <v>559</v>
      </c>
      <c r="B25" s="584"/>
      <c r="C25" s="584"/>
      <c r="D25" s="584"/>
      <c r="E25" s="584"/>
      <c r="F25" s="584"/>
      <c r="G25" s="584"/>
      <c r="H25" s="584"/>
      <c r="I25" s="584"/>
      <c r="J25" s="584"/>
      <c r="K25" s="584"/>
      <c r="L25" s="584"/>
    </row>
    <row r="26" spans="1:12" ht="15.75">
      <c r="A26" s="584" t="s">
        <v>560</v>
      </c>
      <c r="B26" s="584"/>
      <c r="C26" s="584"/>
      <c r="D26" s="584"/>
      <c r="E26" s="584"/>
      <c r="F26" s="584"/>
      <c r="G26" s="584"/>
      <c r="H26" s="584"/>
      <c r="I26" s="584"/>
      <c r="J26" s="584"/>
      <c r="K26" s="584"/>
      <c r="L26" s="584"/>
    </row>
    <row r="27" spans="1:12" ht="15.75">
      <c r="A27" s="584" t="s">
        <v>561</v>
      </c>
      <c r="B27" s="584"/>
      <c r="C27" s="584"/>
      <c r="D27" s="584"/>
      <c r="E27" s="584"/>
      <c r="F27" s="584"/>
      <c r="G27" s="584"/>
      <c r="H27" s="584"/>
      <c r="I27" s="584"/>
      <c r="J27" s="584"/>
      <c r="K27" s="584"/>
      <c r="L27" s="584"/>
    </row>
    <row r="28" spans="1:12" ht="15.75">
      <c r="A28" s="584" t="s">
        <v>562</v>
      </c>
      <c r="B28" s="584"/>
      <c r="C28" s="584"/>
      <c r="D28" s="584"/>
      <c r="E28" s="584"/>
      <c r="F28" s="584"/>
      <c r="G28" s="584"/>
      <c r="H28" s="584"/>
      <c r="I28" s="584"/>
      <c r="J28" s="584"/>
      <c r="K28" s="584"/>
      <c r="L28" s="584"/>
    </row>
    <row r="29" spans="1:12" ht="15.75">
      <c r="A29" s="587"/>
      <c r="B29" s="587"/>
      <c r="C29" s="587"/>
      <c r="D29" s="587"/>
      <c r="E29" s="587"/>
      <c r="F29" s="587"/>
      <c r="G29" s="587"/>
      <c r="H29" s="587"/>
      <c r="I29" s="587"/>
      <c r="J29" s="587"/>
      <c r="K29" s="587"/>
      <c r="L29" s="587"/>
    </row>
    <row r="30" spans="1:12" ht="15.75">
      <c r="A30" s="588" t="s">
        <v>563</v>
      </c>
      <c r="B30" s="588"/>
      <c r="C30" s="588"/>
      <c r="D30" s="588"/>
      <c r="E30" s="588"/>
      <c r="F30" s="588"/>
      <c r="G30" s="588"/>
      <c r="H30" s="588"/>
      <c r="I30" s="588"/>
      <c r="J30" s="588"/>
      <c r="K30" s="588"/>
      <c r="L30" s="588"/>
    </row>
    <row r="31" spans="1:12" ht="15.75">
      <c r="A31" s="310" t="s">
        <v>564</v>
      </c>
      <c r="B31" s="571"/>
      <c r="C31" s="571"/>
      <c r="D31" s="584" t="s">
        <v>404</v>
      </c>
      <c r="E31" s="584"/>
      <c r="F31" s="584"/>
      <c r="G31" s="584"/>
      <c r="H31" s="584"/>
      <c r="I31" s="584"/>
      <c r="J31" s="584"/>
      <c r="K31" s="584"/>
      <c r="L31" s="584"/>
    </row>
    <row r="32" spans="1:12" ht="15.75">
      <c r="A32" s="246"/>
      <c r="B32" s="584" t="s">
        <v>649</v>
      </c>
      <c r="C32" s="584"/>
      <c r="D32" s="584"/>
      <c r="E32" s="584"/>
      <c r="F32" s="584"/>
      <c r="G32" s="584"/>
      <c r="H32" s="584"/>
      <c r="I32" s="584"/>
      <c r="J32" s="584"/>
      <c r="K32" s="584"/>
      <c r="L32" s="584"/>
    </row>
    <row r="33" spans="1:12" ht="15.75">
      <c r="A33" s="584"/>
      <c r="B33" s="584"/>
      <c r="C33" s="584"/>
      <c r="D33" s="584"/>
      <c r="E33" s="584"/>
      <c r="F33" s="584"/>
      <c r="G33" s="584"/>
      <c r="H33" s="584"/>
      <c r="I33" s="584"/>
      <c r="J33" s="584"/>
      <c r="K33" s="584"/>
      <c r="L33" s="584"/>
    </row>
    <row r="34" spans="1:12" ht="15.75">
      <c r="A34" s="589" t="s">
        <v>566</v>
      </c>
      <c r="B34" s="589"/>
      <c r="C34" s="589"/>
      <c r="D34" s="589"/>
      <c r="E34" s="589"/>
      <c r="F34" s="589"/>
      <c r="G34" s="589"/>
      <c r="H34" s="589"/>
      <c r="I34" s="589"/>
      <c r="J34" s="589"/>
      <c r="K34" s="589"/>
      <c r="L34" s="589"/>
    </row>
    <row r="35" spans="1:12" ht="15.75">
      <c r="A35" s="296"/>
      <c r="B35" s="584" t="s">
        <v>404</v>
      </c>
      <c r="C35" s="584"/>
      <c r="D35" s="584"/>
      <c r="E35" s="584"/>
      <c r="F35" s="584"/>
      <c r="G35" s="584"/>
      <c r="H35" s="584"/>
      <c r="I35" s="584"/>
      <c r="J35" s="584"/>
      <c r="K35" s="584"/>
      <c r="L35" s="584"/>
    </row>
    <row r="36" spans="1:12" ht="15.75">
      <c r="A36" s="584" t="s">
        <v>650</v>
      </c>
      <c r="B36" s="584"/>
      <c r="C36" s="590"/>
      <c r="D36" s="590"/>
      <c r="E36" s="590"/>
      <c r="F36" s="590"/>
      <c r="G36" s="590"/>
      <c r="H36" s="590"/>
      <c r="I36" s="590"/>
      <c r="J36" s="590"/>
      <c r="K36" s="590"/>
      <c r="L36" s="590"/>
    </row>
    <row r="37" spans="1:12" ht="15.75">
      <c r="A37" s="586"/>
      <c r="B37" s="586"/>
      <c r="C37" s="586"/>
      <c r="D37" s="586"/>
      <c r="E37" s="586"/>
      <c r="F37" s="586"/>
      <c r="G37" s="586"/>
      <c r="H37" s="586"/>
      <c r="I37" s="586"/>
      <c r="J37" s="586"/>
      <c r="K37" s="586"/>
      <c r="L37" s="586"/>
    </row>
    <row r="38" spans="1:12" ht="15.75">
      <c r="A38" s="519" t="s">
        <v>567</v>
      </c>
      <c r="B38" s="519"/>
      <c r="C38" s="519"/>
      <c r="D38" s="519"/>
      <c r="E38" s="519"/>
      <c r="F38" s="519"/>
      <c r="G38" s="519"/>
      <c r="H38" s="519"/>
      <c r="I38" s="519"/>
      <c r="J38" s="519"/>
      <c r="K38" s="519"/>
      <c r="L38" s="519"/>
    </row>
    <row r="39" spans="1:12" ht="15">
      <c r="A39" s="584" t="s">
        <v>568</v>
      </c>
      <c r="B39" s="584"/>
      <c r="C39" s="584"/>
      <c r="D39" s="584"/>
      <c r="E39" s="584"/>
      <c r="F39" s="584"/>
      <c r="G39" s="584"/>
      <c r="H39" s="584"/>
      <c r="I39" s="584"/>
      <c r="J39" s="584"/>
      <c r="K39" s="584"/>
      <c r="L39" s="584"/>
    </row>
    <row r="40" spans="1:12" ht="15">
      <c r="A40" s="584" t="s">
        <v>569</v>
      </c>
      <c r="B40" s="584"/>
      <c r="C40" s="584"/>
      <c r="D40" s="584"/>
      <c r="E40" s="584"/>
      <c r="F40" s="584"/>
      <c r="G40" s="584"/>
      <c r="H40" s="584"/>
      <c r="I40" s="584"/>
      <c r="J40" s="584"/>
      <c r="K40" s="584"/>
      <c r="L40" s="584"/>
    </row>
    <row r="41" spans="1:12" ht="15">
      <c r="A41" s="584" t="s">
        <v>570</v>
      </c>
      <c r="B41" s="584"/>
      <c r="C41" s="584"/>
      <c r="D41" s="584"/>
      <c r="E41" s="584"/>
      <c r="F41" s="584"/>
      <c r="G41" s="584"/>
      <c r="H41" s="584"/>
      <c r="I41" s="584"/>
      <c r="J41" s="584"/>
      <c r="K41" s="584"/>
      <c r="L41" s="584"/>
    </row>
    <row r="42" spans="1:12" ht="15">
      <c r="A42" s="246"/>
      <c r="B42" s="584" t="s">
        <v>571</v>
      </c>
      <c r="C42" s="584"/>
      <c r="D42" s="584"/>
      <c r="E42" s="584"/>
      <c r="F42" s="584"/>
      <c r="G42" s="584"/>
      <c r="H42" s="584"/>
      <c r="I42" s="246"/>
      <c r="J42" s="296" t="s">
        <v>325</v>
      </c>
      <c r="K42" s="246"/>
      <c r="L42" s="246"/>
    </row>
    <row r="43" spans="1:13" ht="15">
      <c r="A43" s="246"/>
      <c r="B43" s="585" t="s">
        <v>572</v>
      </c>
      <c r="C43" s="585"/>
      <c r="D43" s="585"/>
      <c r="E43" s="585"/>
      <c r="F43" s="585"/>
      <c r="G43" s="585"/>
      <c r="H43" s="585"/>
      <c r="I43" s="311"/>
      <c r="J43" s="296" t="s">
        <v>325</v>
      </c>
      <c r="K43" s="311"/>
      <c r="L43" s="311"/>
      <c r="M43" s="182"/>
    </row>
    <row r="44" spans="1:12" ht="12.75" customHeight="1">
      <c r="A44" s="246"/>
      <c r="B44" s="246"/>
      <c r="C44" s="246"/>
      <c r="D44" s="246"/>
      <c r="E44" s="246"/>
      <c r="F44" s="246"/>
      <c r="G44" s="246"/>
      <c r="H44" s="246"/>
      <c r="I44" s="246"/>
      <c r="J44" s="246"/>
      <c r="K44" s="246"/>
      <c r="L44" s="246"/>
    </row>
    <row r="45" spans="1:12" ht="12.75" customHeight="1">
      <c r="A45" s="516" t="s">
        <v>651</v>
      </c>
      <c r="B45" s="516"/>
      <c r="C45" s="516"/>
      <c r="D45" s="516"/>
      <c r="E45" s="516"/>
      <c r="F45" s="516"/>
      <c r="G45" s="516"/>
      <c r="H45" s="516"/>
      <c r="I45" s="516"/>
      <c r="J45" s="516"/>
      <c r="K45" s="516"/>
      <c r="L45" s="516"/>
    </row>
    <row r="46" spans="1:12" ht="12.75" customHeight="1">
      <c r="A46" s="246"/>
      <c r="B46" s="246"/>
      <c r="C46" s="246"/>
      <c r="D46" s="246"/>
      <c r="E46" s="246"/>
      <c r="F46" s="246"/>
      <c r="G46" s="246"/>
      <c r="H46" s="246"/>
      <c r="I46" s="246"/>
      <c r="J46" s="246"/>
      <c r="K46" s="246"/>
      <c r="L46" s="246"/>
    </row>
  </sheetData>
  <sheetProtection password="CCA6" sheet="1" selectLockedCells="1"/>
  <mergeCells count="49">
    <mergeCell ref="A1:L2"/>
    <mergeCell ref="A3:L3"/>
    <mergeCell ref="A4:L4"/>
    <mergeCell ref="A5:G5"/>
    <mergeCell ref="I5:L5"/>
    <mergeCell ref="A17:L17"/>
    <mergeCell ref="A15:L15"/>
    <mergeCell ref="A16:L16"/>
    <mergeCell ref="A6:B6"/>
    <mergeCell ref="C6:L6"/>
    <mergeCell ref="A7:L7"/>
    <mergeCell ref="A8:L8"/>
    <mergeCell ref="A13:L13"/>
    <mergeCell ref="A14:L14"/>
    <mergeCell ref="A23:F23"/>
    <mergeCell ref="K23:L23"/>
    <mergeCell ref="A18:G18"/>
    <mergeCell ref="K18:L18"/>
    <mergeCell ref="A19:F19"/>
    <mergeCell ref="K19:L19"/>
    <mergeCell ref="A20:F20"/>
    <mergeCell ref="K20:L20"/>
    <mergeCell ref="A21:F21"/>
    <mergeCell ref="K21:L21"/>
    <mergeCell ref="A22:F22"/>
    <mergeCell ref="K22:L22"/>
    <mergeCell ref="A36:B36"/>
    <mergeCell ref="C36:L36"/>
    <mergeCell ref="A24:L24"/>
    <mergeCell ref="A25:L25"/>
    <mergeCell ref="A26:L26"/>
    <mergeCell ref="A27:L27"/>
    <mergeCell ref="A28:L28"/>
    <mergeCell ref="A37:L37"/>
    <mergeCell ref="A38:L38"/>
    <mergeCell ref="A29:L29"/>
    <mergeCell ref="A30:L30"/>
    <mergeCell ref="B31:C31"/>
    <mergeCell ref="D31:L31"/>
    <mergeCell ref="B32:L32"/>
    <mergeCell ref="A33:L33"/>
    <mergeCell ref="A34:L34"/>
    <mergeCell ref="B35:L35"/>
    <mergeCell ref="A40:L40"/>
    <mergeCell ref="A41:L41"/>
    <mergeCell ref="B42:H42"/>
    <mergeCell ref="B43:H43"/>
    <mergeCell ref="A45:L45"/>
    <mergeCell ref="A39:L39"/>
  </mergeCells>
  <printOptions/>
  <pageMargins left="0.699999988079071" right="0.699999988079071" top="0.75" bottom="0.75" header="0.30000001192092896" footer="0.30000001192092896"/>
  <pageSetup errors="blank" fitToHeight="1" fitToWidth="1" horizontalDpi="300" verticalDpi="300" orientation="portrait" scale="84"/>
  <headerFooter>
    <oddHeader>&amp;L&amp;D     &amp;T</oddHeader>
  </headerFooter>
  <legacyDrawing r:id="rId2"/>
</worksheet>
</file>

<file path=xl/worksheets/sheet16.xml><?xml version="1.0" encoding="utf-8"?>
<worksheet xmlns="http://schemas.openxmlformats.org/spreadsheetml/2006/main" xmlns:r="http://schemas.openxmlformats.org/officeDocument/2006/relationships">
  <sheetPr>
    <pageSetUpPr fitToPage="1"/>
  </sheetPr>
  <dimension ref="A1:M54"/>
  <sheetViews>
    <sheetView zoomScalePageLayoutView="0" workbookViewId="0" topLeftCell="A19">
      <selection activeCell="B6" sqref="B6:I6"/>
    </sheetView>
  </sheetViews>
  <sheetFormatPr defaultColWidth="9.33203125" defaultRowHeight="12.75"/>
  <cols>
    <col min="1" max="1" width="5.5" style="2" customWidth="1"/>
    <col min="2" max="2" width="11" style="2" customWidth="1"/>
    <col min="3" max="3" width="12.5" style="2" customWidth="1"/>
    <col min="4" max="4" width="18.5" style="2" customWidth="1"/>
    <col min="5" max="5" width="16.33203125" style="2" customWidth="1"/>
    <col min="6" max="6" width="18.5" style="2" customWidth="1"/>
    <col min="7" max="7" width="16" style="2" customWidth="1"/>
    <col min="8" max="8" width="7" style="2" customWidth="1"/>
    <col min="9" max="9" width="15.66015625" style="2" customWidth="1"/>
    <col min="10" max="16384" width="9.33203125" style="2" customWidth="1"/>
  </cols>
  <sheetData>
    <row r="1" spans="1:9" ht="12.75">
      <c r="A1" s="564" t="s">
        <v>652</v>
      </c>
      <c r="B1" s="564"/>
      <c r="C1" s="564"/>
      <c r="D1" s="564"/>
      <c r="E1" s="564"/>
      <c r="F1" s="564"/>
      <c r="G1" s="564"/>
      <c r="H1" s="564"/>
      <c r="I1" s="564"/>
    </row>
    <row r="2" spans="1:9" ht="33">
      <c r="A2" s="517" t="s">
        <v>625</v>
      </c>
      <c r="B2" s="517"/>
      <c r="C2" s="517"/>
      <c r="D2" s="517"/>
      <c r="E2" s="517"/>
      <c r="F2" s="517"/>
      <c r="G2" s="517"/>
      <c r="H2" s="517"/>
      <c r="I2" s="517"/>
    </row>
    <row r="3" spans="1:9" ht="14.25" customHeight="1">
      <c r="A3" s="517" t="s">
        <v>653</v>
      </c>
      <c r="B3" s="517"/>
      <c r="C3" s="517"/>
      <c r="D3" s="517"/>
      <c r="E3" s="517"/>
      <c r="F3" s="517"/>
      <c r="G3" s="517"/>
      <c r="H3" s="517"/>
      <c r="I3" s="517"/>
    </row>
    <row r="4" spans="1:9" ht="14.25" customHeight="1">
      <c r="A4" s="517"/>
      <c r="B4" s="517"/>
      <c r="C4" s="517"/>
      <c r="D4" s="517"/>
      <c r="E4" s="517"/>
      <c r="F4" s="517"/>
      <c r="G4" s="517"/>
      <c r="H4" s="517"/>
      <c r="I4" s="517"/>
    </row>
    <row r="5" spans="1:9" ht="12.75">
      <c r="A5" s="547"/>
      <c r="B5" s="547"/>
      <c r="C5" s="547"/>
      <c r="D5" s="547"/>
      <c r="E5" s="547"/>
      <c r="F5" s="547"/>
      <c r="G5" s="547"/>
      <c r="H5" s="547"/>
      <c r="I5" s="547"/>
    </row>
    <row r="6" spans="1:9" ht="15">
      <c r="A6" s="269" t="s">
        <v>391</v>
      </c>
      <c r="B6" s="523" t="str">
        <f>(eff_entity)</f>
        <v>SBO-BOOKER ISD (2019)</v>
      </c>
      <c r="C6" s="523"/>
      <c r="D6" s="523"/>
      <c r="E6" s="523"/>
      <c r="F6" s="523"/>
      <c r="G6" s="523"/>
      <c r="H6" s="523"/>
      <c r="I6" s="523"/>
    </row>
    <row r="7" spans="1:9" ht="15">
      <c r="A7" s="522" t="s">
        <v>627</v>
      </c>
      <c r="B7" s="522"/>
      <c r="C7" s="522"/>
      <c r="D7" s="302">
        <f>(timeofmeeting)</f>
        <v>0</v>
      </c>
      <c r="E7" s="593">
        <f>(dateofmeeting)</f>
        <v>0</v>
      </c>
      <c r="F7" s="593"/>
      <c r="G7" s="593"/>
      <c r="H7" s="312"/>
      <c r="I7" s="312"/>
    </row>
    <row r="8" spans="1:9" ht="15">
      <c r="A8" s="244" t="s">
        <v>503</v>
      </c>
      <c r="B8" s="523">
        <f>(nameofroom_building_physicallocation)</f>
        <v>0</v>
      </c>
      <c r="C8" s="523"/>
      <c r="D8" s="523"/>
      <c r="E8" s="523"/>
      <c r="F8" s="523"/>
      <c r="G8" s="523"/>
      <c r="H8" s="523"/>
      <c r="I8" s="523"/>
    </row>
    <row r="9" spans="1:9" ht="15">
      <c r="A9" s="523">
        <f>(city_state)</f>
        <v>0</v>
      </c>
      <c r="B9" s="523"/>
      <c r="C9" s="523"/>
      <c r="D9" s="523"/>
      <c r="E9" s="523"/>
      <c r="F9" s="523"/>
      <c r="G9" s="523"/>
      <c r="H9" s="523"/>
      <c r="I9" s="523"/>
    </row>
    <row r="10" spans="1:9" ht="15">
      <c r="A10" s="522"/>
      <c r="B10" s="522"/>
      <c r="C10" s="522"/>
      <c r="D10" s="522"/>
      <c r="E10" s="522"/>
      <c r="F10" s="522"/>
      <c r="G10" s="522"/>
      <c r="H10" s="522"/>
      <c r="I10" s="522"/>
    </row>
    <row r="11" spans="1:9" ht="15">
      <c r="A11" s="522"/>
      <c r="B11" s="522"/>
      <c r="C11" s="522"/>
      <c r="D11" s="522"/>
      <c r="E11" s="522"/>
      <c r="F11" s="522"/>
      <c r="G11" s="522"/>
      <c r="H11" s="522"/>
      <c r="I11" s="522"/>
    </row>
    <row r="12" spans="1:9" ht="14.25">
      <c r="A12" s="532" t="s">
        <v>654</v>
      </c>
      <c r="B12" s="532"/>
      <c r="C12" s="532"/>
      <c r="D12" s="532"/>
      <c r="E12" s="532"/>
      <c r="F12" s="532"/>
      <c r="G12" s="532"/>
      <c r="H12" s="532"/>
      <c r="I12" s="532"/>
    </row>
    <row r="13" spans="1:9" ht="13.5">
      <c r="A13" s="532" t="s">
        <v>655</v>
      </c>
      <c r="B13" s="532"/>
      <c r="C13" s="532"/>
      <c r="D13" s="532"/>
      <c r="E13" s="532"/>
      <c r="F13" s="532"/>
      <c r="G13" s="532"/>
      <c r="H13" s="532"/>
      <c r="I13" s="532"/>
    </row>
    <row r="14" spans="1:9" ht="13.5">
      <c r="A14" s="528"/>
      <c r="B14" s="528"/>
      <c r="C14" s="528"/>
      <c r="D14" s="528"/>
      <c r="E14" s="528"/>
      <c r="F14" s="528"/>
      <c r="G14" s="528"/>
      <c r="H14" s="528"/>
      <c r="I14" s="528"/>
    </row>
    <row r="15" spans="1:9" ht="13.5">
      <c r="A15" s="523"/>
      <c r="B15" s="523"/>
      <c r="C15" s="523"/>
      <c r="D15" s="523"/>
      <c r="E15" s="523"/>
      <c r="F15" s="523"/>
      <c r="G15" s="523"/>
      <c r="H15" s="523"/>
      <c r="I15" s="523"/>
    </row>
    <row r="16" spans="1:9" ht="13.5">
      <c r="A16" s="526"/>
      <c r="B16" s="526"/>
      <c r="C16" s="526"/>
      <c r="D16" s="526"/>
      <c r="E16" s="526"/>
      <c r="F16" s="526"/>
      <c r="G16" s="526"/>
      <c r="H16" s="526"/>
      <c r="I16" s="526"/>
    </row>
    <row r="17" spans="1:9" ht="13.5">
      <c r="A17" s="528"/>
      <c r="B17" s="528"/>
      <c r="C17" s="528"/>
      <c r="D17" s="528"/>
      <c r="E17" s="528"/>
      <c r="F17" s="528"/>
      <c r="G17" s="528"/>
      <c r="H17" s="528"/>
      <c r="I17" s="528"/>
    </row>
    <row r="18" spans="1:9" ht="13.5">
      <c r="A18" s="531" t="s">
        <v>516</v>
      </c>
      <c r="B18" s="531"/>
      <c r="C18" s="531"/>
      <c r="D18" s="531"/>
      <c r="E18" s="531"/>
      <c r="F18" s="531"/>
      <c r="G18" s="531"/>
      <c r="H18" s="531"/>
      <c r="I18" s="531"/>
    </row>
    <row r="19" spans="1:9" ht="13.5">
      <c r="A19" s="528"/>
      <c r="B19" s="528"/>
      <c r="C19" s="528"/>
      <c r="D19" s="528"/>
      <c r="E19" s="528"/>
      <c r="F19" s="528"/>
      <c r="G19" s="528"/>
      <c r="H19" s="528"/>
      <c r="I19" s="528"/>
    </row>
    <row r="20" spans="1:9" ht="13.5">
      <c r="A20" s="522" t="s">
        <v>517</v>
      </c>
      <c r="B20" s="522"/>
      <c r="C20" s="522"/>
      <c r="D20" s="522"/>
      <c r="E20" s="522"/>
      <c r="F20" s="522"/>
      <c r="G20" s="522"/>
      <c r="H20" s="522"/>
      <c r="I20" s="522"/>
    </row>
    <row r="21" spans="1:9" ht="13.5">
      <c r="A21" s="522" t="s">
        <v>518</v>
      </c>
      <c r="B21" s="522"/>
      <c r="C21" s="522"/>
      <c r="D21" s="522"/>
      <c r="E21" s="522"/>
      <c r="F21" s="522"/>
      <c r="G21" s="522"/>
      <c r="H21" s="522"/>
      <c r="I21" s="522"/>
    </row>
    <row r="22" spans="1:9" ht="13.5">
      <c r="A22" s="522" t="s">
        <v>519</v>
      </c>
      <c r="B22" s="522"/>
      <c r="C22" s="522"/>
      <c r="D22" s="522"/>
      <c r="E22" s="522"/>
      <c r="F22" s="522"/>
      <c r="G22" s="522"/>
      <c r="H22" s="522"/>
      <c r="I22" s="522"/>
    </row>
    <row r="23" spans="1:9" ht="13.5">
      <c r="A23" s="522"/>
      <c r="B23" s="522"/>
      <c r="C23" s="522"/>
      <c r="D23" s="522"/>
      <c r="E23" s="522"/>
      <c r="F23" s="522"/>
      <c r="G23" s="522"/>
      <c r="H23" s="522"/>
      <c r="I23" s="522"/>
    </row>
    <row r="24" spans="1:9" ht="14.25">
      <c r="A24" s="522" t="s">
        <v>520</v>
      </c>
      <c r="B24" s="522"/>
      <c r="C24" s="522"/>
      <c r="D24" s="313"/>
      <c r="E24" s="244" t="s">
        <v>656</v>
      </c>
      <c r="F24" s="313"/>
      <c r="G24" s="244" t="s">
        <v>657</v>
      </c>
      <c r="H24" s="528"/>
      <c r="I24" s="528"/>
    </row>
    <row r="25" spans="1:9" ht="14.25">
      <c r="A25" s="522" t="s">
        <v>523</v>
      </c>
      <c r="B25" s="522"/>
      <c r="C25" s="522"/>
      <c r="D25" s="314"/>
      <c r="E25" s="244" t="s">
        <v>656</v>
      </c>
      <c r="F25" s="315"/>
      <c r="G25" s="244" t="s">
        <v>657</v>
      </c>
      <c r="H25" s="528"/>
      <c r="I25" s="528"/>
    </row>
    <row r="26" spans="1:9" ht="14.25">
      <c r="A26" s="522" t="s">
        <v>524</v>
      </c>
      <c r="B26" s="522"/>
      <c r="C26" s="522"/>
      <c r="D26" s="314"/>
      <c r="E26" s="244" t="s">
        <v>656</v>
      </c>
      <c r="F26" s="314"/>
      <c r="G26" s="244" t="s">
        <v>657</v>
      </c>
      <c r="H26" s="528"/>
      <c r="I26" s="528"/>
    </row>
    <row r="27" spans="1:9" ht="13.5">
      <c r="A27" s="528"/>
      <c r="B27" s="528"/>
      <c r="C27" s="528"/>
      <c r="D27" s="528"/>
      <c r="E27" s="528"/>
      <c r="F27" s="528"/>
      <c r="G27" s="528"/>
      <c r="H27" s="528"/>
      <c r="I27" s="528"/>
    </row>
    <row r="28" spans="1:9" ht="13.5">
      <c r="A28" s="528"/>
      <c r="B28" s="528"/>
      <c r="C28" s="528"/>
      <c r="D28" s="528"/>
      <c r="E28" s="528"/>
      <c r="F28" s="528"/>
      <c r="G28" s="528"/>
      <c r="H28" s="528"/>
      <c r="I28" s="528"/>
    </row>
    <row r="29" spans="1:9" ht="13.5">
      <c r="A29" s="528"/>
      <c r="B29" s="528"/>
      <c r="C29" s="528"/>
      <c r="D29" s="528"/>
      <c r="E29" s="528"/>
      <c r="F29" s="528"/>
      <c r="G29" s="528"/>
      <c r="H29" s="528"/>
      <c r="I29" s="528"/>
    </row>
    <row r="30" spans="1:9" ht="13.5">
      <c r="A30" s="528"/>
      <c r="B30" s="528"/>
      <c r="C30" s="528"/>
      <c r="D30" s="528"/>
      <c r="E30" s="528"/>
      <c r="F30" s="528"/>
      <c r="G30" s="528"/>
      <c r="H30" s="528"/>
      <c r="I30" s="528"/>
    </row>
    <row r="31" spans="1:9" ht="13.5">
      <c r="A31" s="528"/>
      <c r="B31" s="528"/>
      <c r="C31" s="528"/>
      <c r="D31" s="528"/>
      <c r="E31" s="528"/>
      <c r="F31" s="528"/>
      <c r="G31" s="528"/>
      <c r="H31" s="528"/>
      <c r="I31" s="528"/>
    </row>
    <row r="32" spans="1:9" ht="13.5">
      <c r="A32" s="522"/>
      <c r="B32" s="522"/>
      <c r="C32" s="522"/>
      <c r="D32" s="522"/>
      <c r="E32" s="522"/>
      <c r="F32" s="522"/>
      <c r="G32" s="522"/>
      <c r="H32" s="522"/>
      <c r="I32" s="522"/>
    </row>
    <row r="33" spans="1:9" ht="13.5">
      <c r="A33" s="522"/>
      <c r="B33" s="522"/>
      <c r="C33" s="522"/>
      <c r="D33" s="522"/>
      <c r="E33" s="522"/>
      <c r="F33" s="522"/>
      <c r="G33" s="522"/>
      <c r="H33" s="522"/>
      <c r="I33" s="522"/>
    </row>
    <row r="34" spans="1:9" ht="14.25">
      <c r="A34" s="594"/>
      <c r="B34" s="594"/>
      <c r="C34" s="594"/>
      <c r="D34" s="594"/>
      <c r="E34" s="594"/>
      <c r="F34" s="594"/>
      <c r="G34" s="594"/>
      <c r="H34" s="594"/>
      <c r="I34" s="594"/>
    </row>
    <row r="35" spans="1:9" ht="13.5">
      <c r="A35" s="528"/>
      <c r="B35" s="528"/>
      <c r="C35" s="528"/>
      <c r="D35" s="528"/>
      <c r="E35" s="528"/>
      <c r="F35" s="528"/>
      <c r="G35" s="528"/>
      <c r="H35" s="528"/>
      <c r="I35" s="528"/>
    </row>
    <row r="36" spans="1:9" ht="13.5">
      <c r="A36" s="522"/>
      <c r="B36" s="522"/>
      <c r="C36" s="522"/>
      <c r="D36" s="522"/>
      <c r="E36" s="522"/>
      <c r="F36" s="522"/>
      <c r="G36" s="522"/>
      <c r="H36" s="522"/>
      <c r="I36" s="522"/>
    </row>
    <row r="37" spans="1:9" ht="13.5">
      <c r="A37" s="522"/>
      <c r="B37" s="522"/>
      <c r="C37" s="522"/>
      <c r="D37" s="522"/>
      <c r="E37" s="522"/>
      <c r="F37" s="522"/>
      <c r="G37" s="522"/>
      <c r="H37" s="522"/>
      <c r="I37" s="522"/>
    </row>
    <row r="38" spans="1:9" ht="13.5">
      <c r="A38" s="522"/>
      <c r="B38" s="522"/>
      <c r="C38" s="522"/>
      <c r="D38" s="522"/>
      <c r="E38" s="522"/>
      <c r="F38" s="522"/>
      <c r="G38" s="522"/>
      <c r="H38" s="522"/>
      <c r="I38" s="522"/>
    </row>
    <row r="39" spans="1:9" ht="13.5">
      <c r="A39" s="528"/>
      <c r="B39" s="528"/>
      <c r="C39" s="528"/>
      <c r="D39" s="528"/>
      <c r="E39" s="528"/>
      <c r="F39" s="528"/>
      <c r="G39" s="528"/>
      <c r="H39" s="528"/>
      <c r="I39" s="528"/>
    </row>
    <row r="40" spans="1:9" ht="13.5">
      <c r="A40" s="522"/>
      <c r="B40" s="522"/>
      <c r="C40" s="522"/>
      <c r="D40" s="522"/>
      <c r="E40" s="522"/>
      <c r="F40" s="522"/>
      <c r="G40" s="522"/>
      <c r="H40" s="522"/>
      <c r="I40" s="522"/>
    </row>
    <row r="41" spans="1:9" ht="13.5">
      <c r="A41" s="532"/>
      <c r="B41" s="532"/>
      <c r="C41" s="532"/>
      <c r="D41" s="532"/>
      <c r="E41" s="532"/>
      <c r="F41" s="532"/>
      <c r="G41" s="532"/>
      <c r="H41" s="532"/>
      <c r="I41" s="532"/>
    </row>
    <row r="42" spans="1:9" ht="13.5">
      <c r="A42" s="528"/>
      <c r="B42" s="528"/>
      <c r="C42" s="528"/>
      <c r="D42" s="528"/>
      <c r="E42" s="528"/>
      <c r="F42" s="528"/>
      <c r="G42" s="528"/>
      <c r="H42" s="528"/>
      <c r="I42" s="528"/>
    </row>
    <row r="43" spans="1:13" ht="13.5">
      <c r="A43" s="522"/>
      <c r="B43" s="557"/>
      <c r="C43" s="557"/>
      <c r="D43" s="557"/>
      <c r="E43" s="557"/>
      <c r="F43" s="557"/>
      <c r="G43" s="557"/>
      <c r="H43" s="557"/>
      <c r="I43" s="557"/>
      <c r="J43" s="182"/>
      <c r="K43" s="182"/>
      <c r="L43" s="182"/>
      <c r="M43" s="182"/>
    </row>
    <row r="44" spans="1:9" ht="13.5">
      <c r="A44" s="522"/>
      <c r="B44" s="522"/>
      <c r="C44" s="522"/>
      <c r="D44" s="522"/>
      <c r="E44" s="522"/>
      <c r="F44" s="522"/>
      <c r="G44" s="522"/>
      <c r="H44" s="522"/>
      <c r="I44" s="522"/>
    </row>
    <row r="45" spans="1:9" ht="13.5">
      <c r="A45" s="522"/>
      <c r="B45" s="522"/>
      <c r="C45" s="522"/>
      <c r="D45" s="522"/>
      <c r="E45" s="522"/>
      <c r="F45" s="522"/>
      <c r="G45" s="522"/>
      <c r="H45" s="522"/>
      <c r="I45" s="522"/>
    </row>
    <row r="46" spans="1:9" ht="13.5">
      <c r="A46" s="522"/>
      <c r="B46" s="522"/>
      <c r="C46" s="522"/>
      <c r="D46" s="522"/>
      <c r="E46" s="522"/>
      <c r="F46" s="522"/>
      <c r="G46" s="522"/>
      <c r="H46" s="522"/>
      <c r="I46" s="522"/>
    </row>
    <row r="47" spans="1:9" ht="13.5">
      <c r="A47" s="522"/>
      <c r="B47" s="522"/>
      <c r="C47" s="522"/>
      <c r="D47" s="522"/>
      <c r="E47" s="522"/>
      <c r="F47" s="522"/>
      <c r="G47" s="522"/>
      <c r="H47" s="522"/>
      <c r="I47" s="522"/>
    </row>
    <row r="48" spans="1:9" ht="13.5">
      <c r="A48" s="522"/>
      <c r="B48" s="522"/>
      <c r="C48" s="522"/>
      <c r="D48" s="522"/>
      <c r="E48" s="522"/>
      <c r="F48" s="522"/>
      <c r="G48" s="522"/>
      <c r="H48" s="522"/>
      <c r="I48" s="522"/>
    </row>
    <row r="49" spans="1:9" ht="13.5">
      <c r="A49" s="522" t="s">
        <v>454</v>
      </c>
      <c r="B49" s="522"/>
      <c r="C49" s="522"/>
      <c r="D49" s="522"/>
      <c r="E49" s="522"/>
      <c r="F49" s="522"/>
      <c r="G49" s="522"/>
      <c r="H49" s="522"/>
      <c r="I49" s="522"/>
    </row>
    <row r="50" spans="1:9" ht="13.5">
      <c r="A50" s="522" t="s">
        <v>455</v>
      </c>
      <c r="B50" s="522"/>
      <c r="C50" s="522"/>
      <c r="D50" s="522"/>
      <c r="E50" s="522"/>
      <c r="F50" s="522"/>
      <c r="G50" s="522"/>
      <c r="H50" s="522"/>
      <c r="I50" s="522"/>
    </row>
    <row r="51" spans="1:9" ht="13.5">
      <c r="A51" s="525" t="s">
        <v>285</v>
      </c>
      <c r="B51" s="525"/>
      <c r="C51" s="525"/>
      <c r="D51" s="525"/>
      <c r="E51" s="525"/>
      <c r="F51" s="525"/>
      <c r="G51" s="525"/>
      <c r="H51" s="525"/>
      <c r="I51" s="525"/>
    </row>
    <row r="52" spans="1:9" ht="13.5">
      <c r="A52" s="556" t="s">
        <v>494</v>
      </c>
      <c r="B52" s="556"/>
      <c r="C52" s="556"/>
      <c r="D52" s="556"/>
      <c r="E52" s="556"/>
      <c r="F52" s="556"/>
      <c r="G52" s="556"/>
      <c r="H52" s="556"/>
      <c r="I52" s="556"/>
    </row>
    <row r="53" spans="1:9" ht="13.5">
      <c r="A53" s="525" t="s">
        <v>658</v>
      </c>
      <c r="B53" s="525"/>
      <c r="C53" s="525"/>
      <c r="D53" s="525"/>
      <c r="E53" s="525"/>
      <c r="F53" s="525"/>
      <c r="G53" s="525"/>
      <c r="H53" s="525"/>
      <c r="I53" s="525"/>
    </row>
    <row r="54" spans="1:9" ht="13.5">
      <c r="A54" s="269"/>
      <c r="B54" s="269"/>
      <c r="C54" s="269"/>
      <c r="D54" s="269"/>
      <c r="E54" s="269"/>
      <c r="F54" s="269"/>
      <c r="G54" s="269"/>
      <c r="H54" s="269"/>
      <c r="I54" s="269"/>
    </row>
  </sheetData>
  <sheetProtection password="CCA6" sheet="1" selectLockedCells="1"/>
  <mergeCells count="56">
    <mergeCell ref="A21:I21"/>
    <mergeCell ref="A22:I22"/>
    <mergeCell ref="A1:I1"/>
    <mergeCell ref="A2:I2"/>
    <mergeCell ref="A5:I5"/>
    <mergeCell ref="B6:I6"/>
    <mergeCell ref="A7:C7"/>
    <mergeCell ref="A15:I15"/>
    <mergeCell ref="A16:I16"/>
    <mergeCell ref="A17:I17"/>
    <mergeCell ref="A18:I18"/>
    <mergeCell ref="A19:I19"/>
    <mergeCell ref="A20:I20"/>
    <mergeCell ref="A30:I30"/>
    <mergeCell ref="A31:I31"/>
    <mergeCell ref="B8:I8"/>
    <mergeCell ref="A9:I9"/>
    <mergeCell ref="A10:I10"/>
    <mergeCell ref="A11:I11"/>
    <mergeCell ref="A23:I23"/>
    <mergeCell ref="A12:I12"/>
    <mergeCell ref="A13:I13"/>
    <mergeCell ref="A14:I14"/>
    <mergeCell ref="A32:I32"/>
    <mergeCell ref="A24:C24"/>
    <mergeCell ref="H24:I24"/>
    <mergeCell ref="A25:C25"/>
    <mergeCell ref="H25:I25"/>
    <mergeCell ref="A26:C26"/>
    <mergeCell ref="H26:I26"/>
    <mergeCell ref="A27:I27"/>
    <mergeCell ref="A28:I28"/>
    <mergeCell ref="A29:I29"/>
    <mergeCell ref="A33:I33"/>
    <mergeCell ref="A34:I34"/>
    <mergeCell ref="A35:I35"/>
    <mergeCell ref="A36:I36"/>
    <mergeCell ref="A37:I37"/>
    <mergeCell ref="A38:I38"/>
    <mergeCell ref="A50:I50"/>
    <mergeCell ref="A39:I39"/>
    <mergeCell ref="A40:I40"/>
    <mergeCell ref="A41:I41"/>
    <mergeCell ref="A42:I42"/>
    <mergeCell ref="A43:I43"/>
    <mergeCell ref="A44:I44"/>
    <mergeCell ref="A51:I51"/>
    <mergeCell ref="A52:I52"/>
    <mergeCell ref="A53:I53"/>
    <mergeCell ref="E7:G7"/>
    <mergeCell ref="A3:I4"/>
    <mergeCell ref="A45:I45"/>
    <mergeCell ref="A46:I46"/>
    <mergeCell ref="A47:I47"/>
    <mergeCell ref="A48:I48"/>
    <mergeCell ref="A49:I49"/>
  </mergeCells>
  <printOptions/>
  <pageMargins left="0.699999988079071" right="0.699999988079071" top="0.75" bottom="0.75" header="0.30000001192092896" footer="0.30000001192092896"/>
  <pageSetup errors="blank" fitToHeight="1" fitToWidth="1" horizontalDpi="300" verticalDpi="300" orientation="portrait" scale="83"/>
  <headerFooter>
    <oddHeader>&amp;L&amp;D     &amp;T</oddHeader>
  </headerFooter>
  <legacyDrawing r:id="rId2"/>
</worksheet>
</file>

<file path=xl/worksheets/sheet17.xml><?xml version="1.0" encoding="utf-8"?>
<worksheet xmlns="http://schemas.openxmlformats.org/spreadsheetml/2006/main" xmlns:r="http://schemas.openxmlformats.org/officeDocument/2006/relationships">
  <sheetPr>
    <pageSetUpPr fitToPage="1"/>
  </sheetPr>
  <dimension ref="A1:I65"/>
  <sheetViews>
    <sheetView zoomScalePageLayoutView="0" workbookViewId="0" topLeftCell="A1">
      <selection activeCell="A6" sqref="A6:I6"/>
    </sheetView>
  </sheetViews>
  <sheetFormatPr defaultColWidth="9.33203125" defaultRowHeight="12.75"/>
  <cols>
    <col min="1" max="1" width="15.33203125" style="2" customWidth="1"/>
    <col min="2" max="2" width="11" style="2" customWidth="1"/>
    <col min="3" max="3" width="10.66015625" style="2" customWidth="1"/>
    <col min="4" max="4" width="10.5" style="2" customWidth="1"/>
    <col min="5" max="5" width="7.66015625" style="2" customWidth="1"/>
    <col min="6" max="6" width="20.66015625" style="2" customWidth="1"/>
    <col min="7" max="7" width="16" style="2" customWidth="1"/>
    <col min="8" max="8" width="15" style="2" customWidth="1"/>
    <col min="9" max="9" width="15.66015625" style="2" customWidth="1"/>
    <col min="10" max="16384" width="9.33203125" style="2" customWidth="1"/>
  </cols>
  <sheetData>
    <row r="1" spans="1:9" ht="12.75">
      <c r="A1" s="564" t="s">
        <v>659</v>
      </c>
      <c r="B1" s="564"/>
      <c r="C1" s="564"/>
      <c r="D1" s="564"/>
      <c r="E1" s="564"/>
      <c r="F1" s="564"/>
      <c r="G1" s="564"/>
      <c r="H1" s="564"/>
      <c r="I1" s="564"/>
    </row>
    <row r="2" spans="1:9" ht="33">
      <c r="A2" s="252"/>
      <c r="B2" s="252"/>
      <c r="C2" s="517" t="s">
        <v>660</v>
      </c>
      <c r="D2" s="517"/>
      <c r="E2" s="517"/>
      <c r="F2" s="252">
        <f>(apyr)</f>
        <v>2019</v>
      </c>
      <c r="G2" s="597" t="s">
        <v>661</v>
      </c>
      <c r="H2" s="597"/>
      <c r="I2" s="252"/>
    </row>
    <row r="3" spans="1:9" ht="14.25" customHeight="1">
      <c r="A3" s="517" t="s">
        <v>662</v>
      </c>
      <c r="B3" s="517"/>
      <c r="C3" s="517"/>
      <c r="D3" s="517"/>
      <c r="E3" s="517"/>
      <c r="F3" s="517"/>
      <c r="G3" s="517"/>
      <c r="H3" s="517"/>
      <c r="I3" s="517"/>
    </row>
    <row r="4" spans="1:9" ht="15" customHeight="1">
      <c r="A4" s="517"/>
      <c r="B4" s="517"/>
      <c r="C4" s="517"/>
      <c r="D4" s="517"/>
      <c r="E4" s="517"/>
      <c r="F4" s="517"/>
      <c r="G4" s="517"/>
      <c r="H4" s="517"/>
      <c r="I4" s="517"/>
    </row>
    <row r="5" spans="1:9" ht="33">
      <c r="A5" s="517">
        <f>(countyormunicipality)</f>
        <v>0</v>
      </c>
      <c r="B5" s="517"/>
      <c r="C5" s="517"/>
      <c r="D5" s="517"/>
      <c r="E5" s="517"/>
      <c r="F5" s="517"/>
      <c r="G5" s="517"/>
      <c r="H5" s="517"/>
      <c r="I5" s="517"/>
    </row>
    <row r="6" spans="1:9" ht="14.25">
      <c r="A6" s="531"/>
      <c r="B6" s="531"/>
      <c r="C6" s="531"/>
      <c r="D6" s="531"/>
      <c r="E6" s="531"/>
      <c r="F6" s="531"/>
      <c r="G6" s="531"/>
      <c r="H6" s="531"/>
      <c r="I6" s="531"/>
    </row>
    <row r="7" spans="1:9" ht="15">
      <c r="A7" s="528"/>
      <c r="B7" s="528"/>
      <c r="C7" s="528"/>
      <c r="D7" s="528"/>
      <c r="E7" s="528"/>
      <c r="F7" s="528"/>
      <c r="G7" s="528"/>
      <c r="H7" s="528"/>
      <c r="I7" s="528"/>
    </row>
    <row r="8" spans="1:9" ht="15">
      <c r="A8" s="269" t="s">
        <v>663</v>
      </c>
      <c r="B8" s="533"/>
      <c r="C8" s="533"/>
      <c r="D8" s="522" t="s">
        <v>664</v>
      </c>
      <c r="E8" s="522"/>
      <c r="F8" s="522"/>
      <c r="G8" s="522"/>
      <c r="H8" s="522"/>
      <c r="I8" s="522"/>
    </row>
    <row r="9" spans="1:9" ht="15">
      <c r="A9" s="523">
        <f>(countyormunicipality)</f>
        <v>0</v>
      </c>
      <c r="B9" s="523"/>
      <c r="C9" s="523"/>
      <c r="D9" s="523"/>
      <c r="E9" s="523"/>
      <c r="F9" s="522" t="s">
        <v>665</v>
      </c>
      <c r="G9" s="522"/>
      <c r="H9" s="522"/>
      <c r="I9" s="522"/>
    </row>
    <row r="10" spans="1:9" ht="15">
      <c r="A10" s="522"/>
      <c r="B10" s="522"/>
      <c r="C10" s="522"/>
      <c r="D10" s="522"/>
      <c r="E10" s="522"/>
      <c r="F10" s="522"/>
      <c r="G10" s="522"/>
      <c r="H10" s="522"/>
      <c r="I10" s="522"/>
    </row>
    <row r="11" spans="1:9" ht="15">
      <c r="A11" s="528"/>
      <c r="B11" s="528"/>
      <c r="C11" s="528"/>
      <c r="D11" s="528"/>
      <c r="E11" s="528"/>
      <c r="F11" s="528"/>
      <c r="G11" s="528"/>
      <c r="H11" s="528"/>
      <c r="I11" s="528"/>
    </row>
    <row r="12" spans="1:9" ht="15">
      <c r="A12" s="528"/>
      <c r="B12" s="522" t="s">
        <v>666</v>
      </c>
      <c r="C12" s="522"/>
      <c r="D12" s="522"/>
      <c r="E12" s="316" t="s">
        <v>325</v>
      </c>
      <c r="F12" s="317"/>
      <c r="G12" s="244" t="s">
        <v>667</v>
      </c>
      <c r="H12" s="528"/>
      <c r="I12" s="528"/>
    </row>
    <row r="13" spans="1:9" ht="15">
      <c r="A13" s="528"/>
      <c r="B13" s="522" t="s">
        <v>668</v>
      </c>
      <c r="C13" s="522"/>
      <c r="D13" s="522"/>
      <c r="E13" s="272" t="s">
        <v>325</v>
      </c>
      <c r="F13" s="318"/>
      <c r="G13" s="244" t="s">
        <v>667</v>
      </c>
      <c r="H13" s="528"/>
      <c r="I13" s="528"/>
    </row>
    <row r="14" spans="1:9" ht="15">
      <c r="A14" s="528"/>
      <c r="B14" s="522" t="s">
        <v>669</v>
      </c>
      <c r="C14" s="522"/>
      <c r="D14" s="522"/>
      <c r="E14" s="272" t="s">
        <v>325</v>
      </c>
      <c r="F14" s="318"/>
      <c r="G14" s="244" t="s">
        <v>667</v>
      </c>
      <c r="H14" s="528"/>
      <c r="I14" s="528"/>
    </row>
    <row r="15" spans="1:9" ht="15">
      <c r="A15" s="528"/>
      <c r="B15" s="528"/>
      <c r="C15" s="528"/>
      <c r="D15" s="528"/>
      <c r="E15" s="528"/>
      <c r="F15" s="528"/>
      <c r="G15" s="528"/>
      <c r="H15" s="528"/>
      <c r="I15" s="528"/>
    </row>
    <row r="16" spans="1:9" ht="15">
      <c r="A16" s="528"/>
      <c r="B16" s="528"/>
      <c r="C16" s="528"/>
      <c r="D16" s="528"/>
      <c r="E16" s="528"/>
      <c r="F16" s="528"/>
      <c r="G16" s="528"/>
      <c r="H16" s="528"/>
      <c r="I16" s="528"/>
    </row>
    <row r="17" spans="1:9" ht="15">
      <c r="A17" s="522"/>
      <c r="B17" s="522"/>
      <c r="C17" s="522"/>
      <c r="D17" s="522"/>
      <c r="E17" s="522"/>
      <c r="F17" s="522"/>
      <c r="G17" s="522"/>
      <c r="H17" s="522"/>
      <c r="I17" s="522"/>
    </row>
    <row r="18" spans="1:9" ht="15">
      <c r="A18" s="522" t="s">
        <v>670</v>
      </c>
      <c r="B18" s="522"/>
      <c r="C18" s="522"/>
      <c r="D18" s="522"/>
      <c r="E18" s="522"/>
      <c r="F18" s="522"/>
      <c r="G18" s="522"/>
      <c r="H18" s="522"/>
      <c r="I18" s="522"/>
    </row>
    <row r="19" spans="1:9" ht="15">
      <c r="A19" s="523">
        <f>(countyormunicipality)</f>
        <v>0</v>
      </c>
      <c r="B19" s="523"/>
      <c r="C19" s="522" t="s">
        <v>671</v>
      </c>
      <c r="D19" s="522"/>
      <c r="E19" s="522"/>
      <c r="F19" s="522"/>
      <c r="G19" s="265">
        <f>(txyr)</f>
        <v>2018</v>
      </c>
      <c r="H19" s="522" t="s">
        <v>672</v>
      </c>
      <c r="I19" s="522"/>
    </row>
    <row r="20" spans="1:9" ht="15">
      <c r="A20" s="269" t="s">
        <v>673</v>
      </c>
      <c r="B20" s="523">
        <f>(apyr)</f>
        <v>2019</v>
      </c>
      <c r="C20" s="523"/>
      <c r="D20" s="522" t="s">
        <v>674</v>
      </c>
      <c r="E20" s="522"/>
      <c r="F20" s="522"/>
      <c r="G20" s="522"/>
      <c r="H20" s="522"/>
      <c r="I20" s="522"/>
    </row>
    <row r="21" spans="1:9" ht="15">
      <c r="A21" s="528"/>
      <c r="B21" s="528"/>
      <c r="C21" s="528"/>
      <c r="D21" s="528"/>
      <c r="E21" s="528"/>
      <c r="F21" s="528"/>
      <c r="G21" s="528"/>
      <c r="H21" s="528"/>
      <c r="I21" s="528"/>
    </row>
    <row r="22" spans="1:9" ht="15">
      <c r="A22" s="528"/>
      <c r="B22" s="528"/>
      <c r="C22" s="528"/>
      <c r="D22" s="528"/>
      <c r="E22" s="528"/>
      <c r="F22" s="528"/>
      <c r="G22" s="528"/>
      <c r="H22" s="528"/>
      <c r="I22" s="528"/>
    </row>
    <row r="23" spans="1:9" ht="15">
      <c r="A23" s="522"/>
      <c r="B23" s="522"/>
      <c r="C23" s="522"/>
      <c r="D23" s="522"/>
      <c r="E23" s="522"/>
      <c r="F23" s="522"/>
      <c r="G23" s="522"/>
      <c r="H23" s="522"/>
      <c r="I23" s="522"/>
    </row>
    <row r="24" spans="1:9" ht="15">
      <c r="A24" s="528"/>
      <c r="B24" s="528"/>
      <c r="C24" s="528"/>
      <c r="D24" s="528"/>
      <c r="E24" s="528"/>
      <c r="F24" s="528"/>
      <c r="G24" s="528"/>
      <c r="H24" s="528"/>
      <c r="I24" s="528"/>
    </row>
    <row r="25" spans="1:9" ht="14.25">
      <c r="A25" s="532" t="s">
        <v>675</v>
      </c>
      <c r="B25" s="532"/>
      <c r="C25" s="532"/>
      <c r="D25" s="532"/>
      <c r="E25" s="532"/>
      <c r="F25" s="532"/>
      <c r="G25" s="532"/>
      <c r="H25" s="532"/>
      <c r="I25" s="532"/>
    </row>
    <row r="26" spans="1:9" ht="15">
      <c r="A26" s="528" t="s">
        <v>676</v>
      </c>
      <c r="B26" s="528"/>
      <c r="C26" s="528"/>
      <c r="D26" s="528"/>
      <c r="E26" s="528"/>
      <c r="F26" s="528"/>
      <c r="G26" s="528"/>
      <c r="H26" s="528"/>
      <c r="I26" s="528"/>
    </row>
    <row r="27" spans="1:9" ht="15">
      <c r="A27" s="528"/>
      <c r="B27" s="528"/>
      <c r="C27" s="528"/>
      <c r="D27" s="528"/>
      <c r="E27" s="528"/>
      <c r="F27" s="528"/>
      <c r="G27" s="528"/>
      <c r="H27" s="528"/>
      <c r="I27" s="528"/>
    </row>
    <row r="28" spans="1:9" ht="15">
      <c r="A28" s="528"/>
      <c r="B28" s="528"/>
      <c r="C28" s="528"/>
      <c r="D28" s="528"/>
      <c r="E28" s="528"/>
      <c r="F28" s="528"/>
      <c r="G28" s="528"/>
      <c r="H28" s="528"/>
      <c r="I28" s="528"/>
    </row>
    <row r="29" spans="1:9" ht="15">
      <c r="A29" s="522" t="s">
        <v>677</v>
      </c>
      <c r="B29" s="522"/>
      <c r="C29" s="522"/>
      <c r="D29" s="522"/>
      <c r="E29" s="522"/>
      <c r="F29" s="522"/>
      <c r="G29" s="522"/>
      <c r="H29" s="522"/>
      <c r="I29" s="522"/>
    </row>
    <row r="30" spans="1:9" ht="15">
      <c r="A30" s="569">
        <f>(nameofcountyormunicipaltaxassessor_collector)</f>
        <v>0</v>
      </c>
      <c r="B30" s="569"/>
      <c r="C30" s="569"/>
      <c r="D30" s="569"/>
      <c r="E30" s="569"/>
      <c r="F30" s="569"/>
      <c r="G30" s="522"/>
      <c r="H30" s="522"/>
      <c r="I30" s="522"/>
    </row>
    <row r="31" spans="1:9" ht="15">
      <c r="A31" s="595">
        <f>(countyormunicipality)</f>
        <v>0</v>
      </c>
      <c r="B31" s="595"/>
      <c r="C31" s="595"/>
      <c r="D31" s="595"/>
      <c r="E31" s="595"/>
      <c r="F31" s="595"/>
      <c r="G31" s="522" t="s">
        <v>678</v>
      </c>
      <c r="H31" s="522"/>
      <c r="I31" s="522"/>
    </row>
    <row r="32" spans="1:9" ht="15">
      <c r="A32" s="596">
        <f>(address)</f>
        <v>0</v>
      </c>
      <c r="B32" s="596"/>
      <c r="C32" s="596"/>
      <c r="D32" s="596"/>
      <c r="E32" s="596"/>
      <c r="F32" s="596"/>
      <c r="G32" s="596"/>
      <c r="H32" s="596"/>
      <c r="I32" s="596"/>
    </row>
    <row r="33" spans="1:9" ht="15">
      <c r="A33" s="595">
        <f>(telephonenumber)</f>
        <v>0</v>
      </c>
      <c r="B33" s="595"/>
      <c r="C33" s="595"/>
      <c r="D33" s="595"/>
      <c r="E33" s="595"/>
      <c r="F33" s="595"/>
      <c r="G33" s="526"/>
      <c r="H33" s="526"/>
      <c r="I33" s="526"/>
    </row>
    <row r="34" spans="1:9" ht="15">
      <c r="A34" s="569">
        <f>(emailaddress)</f>
        <v>0</v>
      </c>
      <c r="B34" s="569"/>
      <c r="C34" s="569"/>
      <c r="D34" s="569"/>
      <c r="E34" s="569"/>
      <c r="F34" s="569"/>
      <c r="G34" s="569"/>
      <c r="H34" s="569"/>
      <c r="I34" s="569"/>
    </row>
    <row r="35" spans="1:9" ht="15">
      <c r="A35" s="595">
        <f>(websiteaddress)</f>
        <v>0</v>
      </c>
      <c r="B35" s="595"/>
      <c r="C35" s="595"/>
      <c r="D35" s="595"/>
      <c r="E35" s="595"/>
      <c r="F35" s="595"/>
      <c r="G35" s="595"/>
      <c r="H35" s="595"/>
      <c r="I35" s="595"/>
    </row>
    <row r="36" spans="1:9" ht="15">
      <c r="A36" s="522"/>
      <c r="B36" s="522"/>
      <c r="C36" s="522"/>
      <c r="D36" s="522"/>
      <c r="E36" s="522"/>
      <c r="F36" s="522"/>
      <c r="G36" s="522"/>
      <c r="H36" s="522"/>
      <c r="I36" s="522"/>
    </row>
    <row r="37" spans="1:9" ht="15">
      <c r="A37" s="522"/>
      <c r="B37" s="522"/>
      <c r="C37" s="522"/>
      <c r="D37" s="522"/>
      <c r="E37" s="522"/>
      <c r="F37" s="522"/>
      <c r="G37" s="522"/>
      <c r="H37" s="522"/>
      <c r="I37" s="522"/>
    </row>
    <row r="38" spans="1:9" ht="15">
      <c r="A38" s="522"/>
      <c r="B38" s="522"/>
      <c r="C38" s="522"/>
      <c r="D38" s="522"/>
      <c r="E38" s="522"/>
      <c r="F38" s="522"/>
      <c r="G38" s="522"/>
      <c r="H38" s="522"/>
      <c r="I38" s="522"/>
    </row>
    <row r="39" spans="1:9" ht="13.5">
      <c r="A39" s="528"/>
      <c r="B39" s="528"/>
      <c r="C39" s="528"/>
      <c r="D39" s="528"/>
      <c r="E39" s="528"/>
      <c r="F39" s="528"/>
      <c r="G39" s="528"/>
      <c r="H39" s="528"/>
      <c r="I39" s="528"/>
    </row>
    <row r="40" spans="1:9" ht="13.5">
      <c r="A40" s="528"/>
      <c r="B40" s="528"/>
      <c r="C40" s="528"/>
      <c r="D40" s="528"/>
      <c r="E40" s="528"/>
      <c r="F40" s="528"/>
      <c r="G40" s="528"/>
      <c r="H40" s="528"/>
      <c r="I40" s="528"/>
    </row>
    <row r="41" spans="1:9" ht="13.5">
      <c r="A41" s="531"/>
      <c r="B41" s="531"/>
      <c r="C41" s="531"/>
      <c r="D41" s="531"/>
      <c r="E41" s="531"/>
      <c r="F41" s="531"/>
      <c r="G41" s="531"/>
      <c r="H41" s="531"/>
      <c r="I41" s="531"/>
    </row>
    <row r="42" spans="1:9" ht="13.5">
      <c r="A42" s="528"/>
      <c r="B42" s="528"/>
      <c r="C42" s="528"/>
      <c r="D42" s="528"/>
      <c r="E42" s="528"/>
      <c r="F42" s="528"/>
      <c r="G42" s="528"/>
      <c r="H42" s="528"/>
      <c r="I42" s="528"/>
    </row>
    <row r="43" spans="1:9" ht="13.5">
      <c r="A43" s="244"/>
      <c r="B43" s="244"/>
      <c r="C43" s="244"/>
      <c r="D43" s="244"/>
      <c r="E43" s="244"/>
      <c r="F43" s="244"/>
      <c r="G43" s="244"/>
      <c r="H43" s="244"/>
      <c r="I43" s="244"/>
    </row>
    <row r="44" spans="1:9" ht="13.5">
      <c r="A44" s="244"/>
      <c r="B44" s="244"/>
      <c r="C44" s="244"/>
      <c r="D44" s="244"/>
      <c r="E44" s="244"/>
      <c r="F44" s="244"/>
      <c r="G44" s="244"/>
      <c r="H44" s="244"/>
      <c r="I44" s="244"/>
    </row>
    <row r="45" spans="1:9" ht="13.5">
      <c r="A45" s="244"/>
      <c r="B45" s="244"/>
      <c r="C45" s="244"/>
      <c r="D45" s="244"/>
      <c r="E45" s="244"/>
      <c r="F45" s="244"/>
      <c r="G45" s="244"/>
      <c r="H45" s="244"/>
      <c r="I45" s="244"/>
    </row>
    <row r="46" spans="1:9" ht="13.5">
      <c r="A46" s="244"/>
      <c r="B46" s="244"/>
      <c r="C46" s="244"/>
      <c r="D46" s="244"/>
      <c r="E46" s="244"/>
      <c r="F46" s="244"/>
      <c r="G46" s="244"/>
      <c r="H46" s="244"/>
      <c r="I46" s="244"/>
    </row>
    <row r="47" spans="1:9" ht="13.5">
      <c r="A47" s="244"/>
      <c r="B47" s="244"/>
      <c r="C47" s="244"/>
      <c r="D47" s="244"/>
      <c r="E47" s="244"/>
      <c r="F47" s="244"/>
      <c r="G47" s="244"/>
      <c r="H47" s="244"/>
      <c r="I47" s="244"/>
    </row>
    <row r="48" spans="1:9" ht="13.5">
      <c r="A48" s="244"/>
      <c r="B48" s="244"/>
      <c r="C48" s="244"/>
      <c r="D48" s="244"/>
      <c r="E48" s="244"/>
      <c r="F48" s="244"/>
      <c r="G48" s="244"/>
      <c r="H48" s="244"/>
      <c r="I48" s="244"/>
    </row>
    <row r="49" spans="1:9" ht="13.5">
      <c r="A49" s="244"/>
      <c r="B49" s="244"/>
      <c r="C49" s="244"/>
      <c r="D49" s="244"/>
      <c r="E49" s="244"/>
      <c r="F49" s="244"/>
      <c r="G49" s="244"/>
      <c r="H49" s="244"/>
      <c r="I49" s="244"/>
    </row>
    <row r="50" spans="1:9" ht="13.5">
      <c r="A50" s="244"/>
      <c r="B50" s="244"/>
      <c r="C50" s="244"/>
      <c r="D50" s="244"/>
      <c r="E50" s="244"/>
      <c r="F50" s="244"/>
      <c r="G50" s="244"/>
      <c r="H50" s="244"/>
      <c r="I50" s="244"/>
    </row>
    <row r="51" spans="1:9" ht="13.5">
      <c r="A51" s="244"/>
      <c r="B51" s="244"/>
      <c r="C51" s="244"/>
      <c r="D51" s="244"/>
      <c r="E51" s="244"/>
      <c r="F51" s="244"/>
      <c r="G51" s="244"/>
      <c r="H51" s="244"/>
      <c r="I51" s="244"/>
    </row>
    <row r="52" spans="1:9" ht="13.5">
      <c r="A52" s="244"/>
      <c r="B52" s="244"/>
      <c r="C52" s="244"/>
      <c r="D52" s="244"/>
      <c r="E52" s="244"/>
      <c r="F52" s="244"/>
      <c r="G52" s="244"/>
      <c r="H52" s="244"/>
      <c r="I52" s="244"/>
    </row>
    <row r="53" spans="1:9" ht="13.5">
      <c r="A53" s="244"/>
      <c r="B53" s="244"/>
      <c r="C53" s="244"/>
      <c r="D53" s="244"/>
      <c r="E53" s="244"/>
      <c r="F53" s="244"/>
      <c r="G53" s="244"/>
      <c r="H53" s="244"/>
      <c r="I53" s="244"/>
    </row>
    <row r="54" spans="1:9" ht="13.5">
      <c r="A54" s="269"/>
      <c r="B54" s="269"/>
      <c r="C54" s="269"/>
      <c r="D54" s="269"/>
      <c r="E54" s="269"/>
      <c r="F54" s="269"/>
      <c r="G54" s="269"/>
      <c r="H54" s="269"/>
      <c r="I54" s="269"/>
    </row>
    <row r="55" spans="1:9" ht="13.5">
      <c r="A55" s="269"/>
      <c r="B55" s="269"/>
      <c r="C55" s="269"/>
      <c r="D55" s="269"/>
      <c r="E55" s="269"/>
      <c r="F55" s="269"/>
      <c r="G55" s="269"/>
      <c r="H55" s="269"/>
      <c r="I55" s="269"/>
    </row>
    <row r="56" spans="1:9" ht="13.5">
      <c r="A56" s="269"/>
      <c r="B56" s="269"/>
      <c r="C56" s="269"/>
      <c r="D56" s="269"/>
      <c r="E56" s="269"/>
      <c r="F56" s="269"/>
      <c r="G56" s="269"/>
      <c r="H56" s="269"/>
      <c r="I56" s="269"/>
    </row>
    <row r="57" spans="1:9" ht="13.5">
      <c r="A57" s="269"/>
      <c r="B57" s="269"/>
      <c r="C57" s="269"/>
      <c r="D57" s="269"/>
      <c r="E57" s="269"/>
      <c r="F57" s="269"/>
      <c r="G57" s="269"/>
      <c r="H57" s="269"/>
      <c r="I57" s="269"/>
    </row>
    <row r="58" spans="1:9" ht="13.5">
      <c r="A58" s="269"/>
      <c r="B58" s="269"/>
      <c r="C58" s="269"/>
      <c r="D58" s="269"/>
      <c r="E58" s="269"/>
      <c r="F58" s="269"/>
      <c r="G58" s="269"/>
      <c r="H58" s="269"/>
      <c r="I58" s="269"/>
    </row>
    <row r="59" spans="1:9" ht="13.5">
      <c r="A59" s="269"/>
      <c r="B59" s="269"/>
      <c r="C59" s="269"/>
      <c r="D59" s="269"/>
      <c r="E59" s="269"/>
      <c r="F59" s="269"/>
      <c r="G59" s="269"/>
      <c r="H59" s="269"/>
      <c r="I59" s="269"/>
    </row>
    <row r="60" spans="1:9" ht="13.5">
      <c r="A60" s="269"/>
      <c r="B60" s="269"/>
      <c r="C60" s="269"/>
      <c r="D60" s="269"/>
      <c r="E60" s="269"/>
      <c r="F60" s="269"/>
      <c r="G60" s="269"/>
      <c r="H60" s="269"/>
      <c r="I60" s="269"/>
    </row>
    <row r="61" spans="1:9" ht="13.5">
      <c r="A61" s="269"/>
      <c r="B61" s="269"/>
      <c r="C61" s="269"/>
      <c r="D61" s="269"/>
      <c r="E61" s="269"/>
      <c r="F61" s="269"/>
      <c r="G61" s="269"/>
      <c r="H61" s="269"/>
      <c r="I61" s="269"/>
    </row>
    <row r="62" spans="1:9" ht="13.5">
      <c r="A62" s="269"/>
      <c r="B62" s="269"/>
      <c r="C62" s="269"/>
      <c r="D62" s="269"/>
      <c r="E62" s="269"/>
      <c r="F62" s="269"/>
      <c r="G62" s="269"/>
      <c r="H62" s="269"/>
      <c r="I62" s="269"/>
    </row>
    <row r="63" spans="1:9" ht="13.5">
      <c r="A63" s="269"/>
      <c r="B63" s="269"/>
      <c r="C63" s="269"/>
      <c r="D63" s="269"/>
      <c r="E63" s="269"/>
      <c r="F63" s="269"/>
      <c r="G63" s="269"/>
      <c r="H63" s="269"/>
      <c r="I63" s="269"/>
    </row>
    <row r="64" spans="1:9" ht="13.5">
      <c r="A64" s="269"/>
      <c r="B64" s="269"/>
      <c r="C64" s="269"/>
      <c r="D64" s="269"/>
      <c r="E64" s="269"/>
      <c r="F64" s="269"/>
      <c r="G64" s="269"/>
      <c r="H64" s="269"/>
      <c r="I64" s="269"/>
    </row>
    <row r="65" spans="1:9" ht="13.5">
      <c r="A65" s="269"/>
      <c r="B65" s="269"/>
      <c r="C65" s="269"/>
      <c r="D65" s="269"/>
      <c r="E65" s="269"/>
      <c r="F65" s="269"/>
      <c r="G65" s="269"/>
      <c r="H65" s="269"/>
      <c r="I65" s="269"/>
    </row>
  </sheetData>
  <sheetProtection password="CCA6" sheet="1" selectLockedCells="1"/>
  <mergeCells count="52">
    <mergeCell ref="B14:D14"/>
    <mergeCell ref="A1:I1"/>
    <mergeCell ref="A5:I5"/>
    <mergeCell ref="A6:I6"/>
    <mergeCell ref="A7:I7"/>
    <mergeCell ref="B8:C8"/>
    <mergeCell ref="D8:I8"/>
    <mergeCell ref="G2:H2"/>
    <mergeCell ref="C2:E2"/>
    <mergeCell ref="C19:F19"/>
    <mergeCell ref="H19:I19"/>
    <mergeCell ref="A9:E9"/>
    <mergeCell ref="F9:I9"/>
    <mergeCell ref="A10:I10"/>
    <mergeCell ref="A11:I11"/>
    <mergeCell ref="A12:A14"/>
    <mergeCell ref="B12:D12"/>
    <mergeCell ref="H12:I14"/>
    <mergeCell ref="B13:D13"/>
    <mergeCell ref="A25:I25"/>
    <mergeCell ref="A26:I26"/>
    <mergeCell ref="A27:I27"/>
    <mergeCell ref="A28:I28"/>
    <mergeCell ref="A29:I29"/>
    <mergeCell ref="A15:I15"/>
    <mergeCell ref="A16:I16"/>
    <mergeCell ref="A17:I17"/>
    <mergeCell ref="A18:I18"/>
    <mergeCell ref="A19:B19"/>
    <mergeCell ref="B20:C20"/>
    <mergeCell ref="D20:I20"/>
    <mergeCell ref="A21:I21"/>
    <mergeCell ref="A22:I22"/>
    <mergeCell ref="A23:I23"/>
    <mergeCell ref="A24:I24"/>
    <mergeCell ref="A31:F31"/>
    <mergeCell ref="G31:I31"/>
    <mergeCell ref="A33:F33"/>
    <mergeCell ref="G33:I33"/>
    <mergeCell ref="A34:I34"/>
    <mergeCell ref="A30:F30"/>
    <mergeCell ref="G30:I30"/>
    <mergeCell ref="A41:I41"/>
    <mergeCell ref="A42:I42"/>
    <mergeCell ref="A3:I4"/>
    <mergeCell ref="A35:I35"/>
    <mergeCell ref="A36:I36"/>
    <mergeCell ref="A37:I37"/>
    <mergeCell ref="A38:I38"/>
    <mergeCell ref="A39:I39"/>
    <mergeCell ref="A32:I32"/>
    <mergeCell ref="A40:I40"/>
  </mergeCells>
  <printOptions/>
  <pageMargins left="0.699999988079071" right="0.699999988079071" top="0.75" bottom="0.75" header="0.30000001192092896" footer="0.30000001192092896"/>
  <pageSetup errors="blank" fitToHeight="1" fitToWidth="1" horizontalDpi="300" verticalDpi="300" orientation="portrait" scale="82"/>
  <headerFooter>
    <oddHeader>&amp;L&amp;D     &amp;T</oddHeader>
  </headerFooter>
  <legacyDrawing r:id="rId2"/>
</worksheet>
</file>

<file path=xl/worksheets/sheet18.xml><?xml version="1.0" encoding="utf-8"?>
<worksheet xmlns="http://schemas.openxmlformats.org/spreadsheetml/2006/main" xmlns:r="http://schemas.openxmlformats.org/officeDocument/2006/relationships">
  <sheetPr>
    <pageSetUpPr fitToPage="1"/>
  </sheetPr>
  <dimension ref="A1:I58"/>
  <sheetViews>
    <sheetView zoomScalePageLayoutView="0" workbookViewId="0" topLeftCell="A1">
      <selection activeCell="A6" sqref="A6:I6"/>
    </sheetView>
  </sheetViews>
  <sheetFormatPr defaultColWidth="9.33203125" defaultRowHeight="12.75"/>
  <cols>
    <col min="1" max="1" width="15.33203125" style="2" customWidth="1"/>
    <col min="2" max="2" width="11" style="2" customWidth="1"/>
    <col min="3" max="3" width="10.66015625" style="2" customWidth="1"/>
    <col min="4" max="4" width="10.5" style="2" customWidth="1"/>
    <col min="5" max="5" width="7.66015625" style="2" customWidth="1"/>
    <col min="6" max="6" width="20.66015625" style="2" customWidth="1"/>
    <col min="7" max="7" width="16" style="2" customWidth="1"/>
    <col min="8" max="8" width="15" style="2" customWidth="1"/>
    <col min="9" max="9" width="15.66015625" style="2" customWidth="1"/>
    <col min="10" max="16384" width="9.33203125" style="2" customWidth="1"/>
  </cols>
  <sheetData>
    <row r="1" spans="1:9" ht="12.75">
      <c r="A1" s="564" t="s">
        <v>679</v>
      </c>
      <c r="B1" s="564"/>
      <c r="C1" s="564"/>
      <c r="D1" s="564"/>
      <c r="E1" s="564"/>
      <c r="F1" s="564"/>
      <c r="G1" s="564"/>
      <c r="H1" s="564"/>
      <c r="I1" s="564"/>
    </row>
    <row r="2" spans="1:9" ht="33">
      <c r="A2" s="252"/>
      <c r="B2" s="252"/>
      <c r="C2" s="599" t="s">
        <v>680</v>
      </c>
      <c r="D2" s="599"/>
      <c r="E2" s="599"/>
      <c r="F2" s="252">
        <f>SUM(apyr)</f>
        <v>2019</v>
      </c>
      <c r="G2" s="597" t="s">
        <v>661</v>
      </c>
      <c r="H2" s="597"/>
      <c r="I2" s="252"/>
    </row>
    <row r="3" spans="1:9" ht="14.25" customHeight="1">
      <c r="A3" s="517" t="s">
        <v>662</v>
      </c>
      <c r="B3" s="517"/>
      <c r="C3" s="517"/>
      <c r="D3" s="517"/>
      <c r="E3" s="517"/>
      <c r="F3" s="517"/>
      <c r="G3" s="517"/>
      <c r="H3" s="517"/>
      <c r="I3" s="517"/>
    </row>
    <row r="4" spans="1:9" ht="14.25" customHeight="1">
      <c r="A4" s="517"/>
      <c r="B4" s="517"/>
      <c r="C4" s="517"/>
      <c r="D4" s="517"/>
      <c r="E4" s="517"/>
      <c r="F4" s="517"/>
      <c r="G4" s="517"/>
      <c r="H4" s="517"/>
      <c r="I4" s="517"/>
    </row>
    <row r="5" spans="1:9" ht="33">
      <c r="A5" s="517">
        <f>(countyormunicipality)</f>
        <v>0</v>
      </c>
      <c r="B5" s="517"/>
      <c r="C5" s="517"/>
      <c r="D5" s="517"/>
      <c r="E5" s="517"/>
      <c r="F5" s="517"/>
      <c r="G5" s="517"/>
      <c r="H5" s="517"/>
      <c r="I5" s="517"/>
    </row>
    <row r="6" spans="1:9" ht="14.25">
      <c r="A6" s="531"/>
      <c r="B6" s="531"/>
      <c r="C6" s="531"/>
      <c r="D6" s="531"/>
      <c r="E6" s="531"/>
      <c r="F6" s="531"/>
      <c r="G6" s="531"/>
      <c r="H6" s="531"/>
      <c r="I6" s="531"/>
    </row>
    <row r="7" spans="1:9" ht="12.75">
      <c r="A7" s="547"/>
      <c r="B7" s="547"/>
      <c r="C7" s="547"/>
      <c r="D7" s="547"/>
      <c r="E7" s="547"/>
      <c r="F7" s="547"/>
      <c r="G7" s="547"/>
      <c r="H7" s="547"/>
      <c r="I7" s="547"/>
    </row>
    <row r="8" spans="1:9" ht="15">
      <c r="A8" s="269" t="s">
        <v>663</v>
      </c>
      <c r="B8" s="533"/>
      <c r="C8" s="533"/>
      <c r="D8" s="522" t="s">
        <v>664</v>
      </c>
      <c r="E8" s="522"/>
      <c r="F8" s="522"/>
      <c r="G8" s="522"/>
      <c r="H8" s="522"/>
      <c r="I8" s="522"/>
    </row>
    <row r="9" spans="1:9" ht="15">
      <c r="A9" s="523">
        <f>(countyormunicipality)</f>
        <v>0</v>
      </c>
      <c r="B9" s="523"/>
      <c r="C9" s="523"/>
      <c r="D9" s="523"/>
      <c r="E9" s="523"/>
      <c r="F9" s="522" t="s">
        <v>681</v>
      </c>
      <c r="G9" s="522"/>
      <c r="H9" s="522"/>
      <c r="I9" s="522"/>
    </row>
    <row r="10" spans="1:9" ht="15">
      <c r="A10" s="558" t="s">
        <v>682</v>
      </c>
      <c r="B10" s="558"/>
      <c r="C10" s="558"/>
      <c r="D10" s="558"/>
      <c r="E10" s="558"/>
      <c r="F10" s="522"/>
      <c r="G10" s="522"/>
      <c r="H10" s="522"/>
      <c r="I10" s="522"/>
    </row>
    <row r="11" spans="1:9" ht="15">
      <c r="A11" s="528"/>
      <c r="B11" s="528"/>
      <c r="C11" s="528"/>
      <c r="D11" s="528"/>
      <c r="E11" s="528"/>
      <c r="F11" s="528"/>
      <c r="G11" s="528"/>
      <c r="H11" s="528"/>
      <c r="I11" s="528"/>
    </row>
    <row r="12" spans="1:9" ht="15">
      <c r="A12" s="522" t="s">
        <v>683</v>
      </c>
      <c r="B12" s="522"/>
      <c r="C12" s="528">
        <f>(countyormunicipality)</f>
        <v>0</v>
      </c>
      <c r="D12" s="528"/>
      <c r="E12" s="528"/>
      <c r="F12" s="528"/>
      <c r="G12" s="522" t="s">
        <v>684</v>
      </c>
      <c r="H12" s="522"/>
      <c r="I12" s="522"/>
    </row>
    <row r="13" spans="1:9" ht="16.5" customHeight="1">
      <c r="A13" s="522" t="s">
        <v>685</v>
      </c>
      <c r="B13" s="522"/>
      <c r="C13" s="522"/>
      <c r="D13" s="576"/>
      <c r="E13" s="576"/>
      <c r="F13" s="576"/>
      <c r="G13" s="576"/>
      <c r="H13" s="576"/>
      <c r="I13" s="576"/>
    </row>
    <row r="14" spans="1:9" ht="15">
      <c r="A14" s="528"/>
      <c r="B14" s="528"/>
      <c r="C14" s="528"/>
      <c r="D14" s="528"/>
      <c r="E14" s="528"/>
      <c r="F14" s="528"/>
      <c r="G14" s="528"/>
      <c r="H14" s="528"/>
      <c r="I14" s="528"/>
    </row>
    <row r="15" spans="1:9" ht="15">
      <c r="A15" s="522" t="s">
        <v>666</v>
      </c>
      <c r="B15" s="522"/>
      <c r="C15" s="522"/>
      <c r="D15" s="522"/>
      <c r="E15" s="316" t="s">
        <v>325</v>
      </c>
      <c r="F15" s="317"/>
      <c r="G15" s="244" t="s">
        <v>667</v>
      </c>
      <c r="H15" s="528"/>
      <c r="I15" s="528"/>
    </row>
    <row r="16" spans="1:9" ht="15">
      <c r="A16" s="522" t="s">
        <v>668</v>
      </c>
      <c r="B16" s="522"/>
      <c r="C16" s="522"/>
      <c r="D16" s="522"/>
      <c r="E16" s="272" t="s">
        <v>325</v>
      </c>
      <c r="F16" s="318"/>
      <c r="G16" s="244" t="s">
        <v>667</v>
      </c>
      <c r="H16" s="528"/>
      <c r="I16" s="528"/>
    </row>
    <row r="17" spans="1:9" ht="15">
      <c r="A17" s="522" t="s">
        <v>669</v>
      </c>
      <c r="B17" s="522"/>
      <c r="C17" s="522"/>
      <c r="D17" s="522"/>
      <c r="E17" s="272" t="s">
        <v>325</v>
      </c>
      <c r="F17" s="318"/>
      <c r="G17" s="244" t="s">
        <v>667</v>
      </c>
      <c r="H17" s="528"/>
      <c r="I17" s="528"/>
    </row>
    <row r="18" spans="1:9" ht="15">
      <c r="A18" s="522" t="s">
        <v>686</v>
      </c>
      <c r="B18" s="522"/>
      <c r="C18" s="522"/>
      <c r="D18" s="522"/>
      <c r="E18" s="272" t="s">
        <v>325</v>
      </c>
      <c r="F18" s="273"/>
      <c r="G18" s="244" t="s">
        <v>667</v>
      </c>
      <c r="H18" s="528"/>
      <c r="I18" s="528"/>
    </row>
    <row r="19" spans="1:9" ht="15">
      <c r="A19" s="528"/>
      <c r="B19" s="528"/>
      <c r="C19" s="528"/>
      <c r="D19" s="528"/>
      <c r="E19" s="528"/>
      <c r="F19" s="528"/>
      <c r="G19" s="528"/>
      <c r="H19" s="528"/>
      <c r="I19" s="528"/>
    </row>
    <row r="20" spans="1:9" ht="15">
      <c r="A20" s="522" t="s">
        <v>670</v>
      </c>
      <c r="B20" s="522"/>
      <c r="C20" s="522"/>
      <c r="D20" s="522"/>
      <c r="E20" s="522"/>
      <c r="F20" s="522"/>
      <c r="G20" s="522"/>
      <c r="H20" s="522"/>
      <c r="I20" s="522"/>
    </row>
    <row r="21" spans="1:9" ht="15">
      <c r="A21" s="523">
        <f>(countyormunicipality)</f>
        <v>0</v>
      </c>
      <c r="B21" s="523"/>
      <c r="C21" s="522" t="s">
        <v>671</v>
      </c>
      <c r="D21" s="522"/>
      <c r="E21" s="522"/>
      <c r="F21" s="522"/>
      <c r="G21" s="271">
        <f>(txyr)</f>
        <v>2018</v>
      </c>
      <c r="H21" s="522" t="s">
        <v>672</v>
      </c>
      <c r="I21" s="522"/>
    </row>
    <row r="22" spans="1:9" ht="15">
      <c r="A22" s="269" t="s">
        <v>673</v>
      </c>
      <c r="B22" s="523">
        <f>(apyr)</f>
        <v>2019</v>
      </c>
      <c r="C22" s="523"/>
      <c r="D22" s="522" t="s">
        <v>674</v>
      </c>
      <c r="E22" s="522"/>
      <c r="F22" s="522"/>
      <c r="G22" s="522"/>
      <c r="H22" s="522"/>
      <c r="I22" s="522"/>
    </row>
    <row r="23" spans="1:9" ht="15">
      <c r="A23" s="528"/>
      <c r="B23" s="528"/>
      <c r="C23" s="528"/>
      <c r="D23" s="528"/>
      <c r="E23" s="528"/>
      <c r="F23" s="528"/>
      <c r="G23" s="528"/>
      <c r="H23" s="528"/>
      <c r="I23" s="528"/>
    </row>
    <row r="24" spans="1:9" ht="15">
      <c r="A24" s="522" t="s">
        <v>687</v>
      </c>
      <c r="B24" s="522"/>
      <c r="C24" s="522"/>
      <c r="D24" s="522"/>
      <c r="E24" s="522"/>
      <c r="F24" s="523">
        <f>(countyormunicipality)</f>
        <v>0</v>
      </c>
      <c r="G24" s="523"/>
      <c r="H24" s="244" t="s">
        <v>688</v>
      </c>
      <c r="I24" s="244"/>
    </row>
    <row r="25" spans="1:9" ht="15">
      <c r="A25" s="522" t="s">
        <v>689</v>
      </c>
      <c r="B25" s="522"/>
      <c r="C25" s="522"/>
      <c r="D25" s="522"/>
      <c r="E25" s="522"/>
      <c r="F25" s="522"/>
      <c r="G25" s="522"/>
      <c r="H25" s="522"/>
      <c r="I25" s="522"/>
    </row>
    <row r="26" spans="1:9" ht="15">
      <c r="A26" s="528"/>
      <c r="B26" s="528"/>
      <c r="C26" s="528"/>
      <c r="D26" s="528"/>
      <c r="E26" s="528"/>
      <c r="F26" s="528"/>
      <c r="G26" s="528"/>
      <c r="H26" s="528"/>
      <c r="I26" s="528"/>
    </row>
    <row r="27" spans="1:9" ht="14.25">
      <c r="A27" s="532" t="s">
        <v>675</v>
      </c>
      <c r="B27" s="532"/>
      <c r="C27" s="532"/>
      <c r="D27" s="532"/>
      <c r="E27" s="532"/>
      <c r="F27" s="532"/>
      <c r="G27" s="532"/>
      <c r="H27" s="532"/>
      <c r="I27" s="532"/>
    </row>
    <row r="28" spans="1:9" ht="15">
      <c r="A28" s="528" t="s">
        <v>676</v>
      </c>
      <c r="B28" s="528"/>
      <c r="C28" s="528"/>
      <c r="D28" s="528"/>
      <c r="E28" s="528"/>
      <c r="F28" s="528"/>
      <c r="G28" s="528"/>
      <c r="H28" s="528"/>
      <c r="I28" s="528"/>
    </row>
    <row r="29" spans="1:9" ht="15">
      <c r="A29" s="528"/>
      <c r="B29" s="528"/>
      <c r="C29" s="528"/>
      <c r="D29" s="528"/>
      <c r="E29" s="528"/>
      <c r="F29" s="528"/>
      <c r="G29" s="528"/>
      <c r="H29" s="528"/>
      <c r="I29" s="528"/>
    </row>
    <row r="30" spans="1:9" ht="15">
      <c r="A30" s="528"/>
      <c r="B30" s="528"/>
      <c r="C30" s="528"/>
      <c r="D30" s="528"/>
      <c r="E30" s="528"/>
      <c r="F30" s="528"/>
      <c r="G30" s="528"/>
      <c r="H30" s="528"/>
      <c r="I30" s="528"/>
    </row>
    <row r="31" spans="1:9" ht="15">
      <c r="A31" s="522" t="s">
        <v>677</v>
      </c>
      <c r="B31" s="522"/>
      <c r="C31" s="522"/>
      <c r="D31" s="522"/>
      <c r="E31" s="522"/>
      <c r="F31" s="522"/>
      <c r="G31" s="522"/>
      <c r="H31" s="522"/>
      <c r="I31" s="522"/>
    </row>
    <row r="32" spans="1:9" ht="15">
      <c r="A32" s="569">
        <f>(nameofcountyormunicipaltaxassessor_collector)</f>
        <v>0</v>
      </c>
      <c r="B32" s="569"/>
      <c r="C32" s="569"/>
      <c r="D32" s="569"/>
      <c r="E32" s="569"/>
      <c r="F32" s="569"/>
      <c r="G32" s="522"/>
      <c r="H32" s="522"/>
      <c r="I32" s="522"/>
    </row>
    <row r="33" spans="1:9" ht="15">
      <c r="A33" s="595">
        <f>(countyormunicipality)</f>
        <v>0</v>
      </c>
      <c r="B33" s="595"/>
      <c r="C33" s="595"/>
      <c r="D33" s="595"/>
      <c r="E33" s="595"/>
      <c r="F33" s="595"/>
      <c r="G33" s="522" t="s">
        <v>678</v>
      </c>
      <c r="H33" s="522"/>
      <c r="I33" s="522"/>
    </row>
    <row r="34" spans="1:9" ht="15">
      <c r="A34" s="569">
        <f>(address)</f>
        <v>0</v>
      </c>
      <c r="B34" s="569"/>
      <c r="C34" s="569"/>
      <c r="D34" s="569"/>
      <c r="E34" s="569"/>
      <c r="F34" s="569"/>
      <c r="G34" s="569"/>
      <c r="H34" s="569"/>
      <c r="I34" s="569"/>
    </row>
    <row r="35" spans="1:9" ht="15">
      <c r="A35" s="598">
        <f>(telephonenumber)</f>
        <v>0</v>
      </c>
      <c r="B35" s="598"/>
      <c r="C35" s="598"/>
      <c r="D35" s="598"/>
      <c r="E35" s="598"/>
      <c r="F35" s="598"/>
      <c r="G35" s="558"/>
      <c r="H35" s="558"/>
      <c r="I35" s="558"/>
    </row>
    <row r="36" spans="1:9" ht="15">
      <c r="A36" s="569">
        <f>(emailaddress)</f>
        <v>0</v>
      </c>
      <c r="B36" s="569"/>
      <c r="C36" s="569"/>
      <c r="D36" s="569"/>
      <c r="E36" s="569"/>
      <c r="F36" s="569"/>
      <c r="G36" s="569"/>
      <c r="H36" s="569"/>
      <c r="I36" s="569"/>
    </row>
    <row r="37" spans="1:9" ht="15">
      <c r="A37" s="595">
        <f>(websiteaddress)</f>
        <v>0</v>
      </c>
      <c r="B37" s="595"/>
      <c r="C37" s="595"/>
      <c r="D37" s="595"/>
      <c r="E37" s="595"/>
      <c r="F37" s="595"/>
      <c r="G37" s="595"/>
      <c r="H37" s="595"/>
      <c r="I37" s="595"/>
    </row>
    <row r="38" spans="1:9" ht="15">
      <c r="A38" s="522"/>
      <c r="B38" s="522"/>
      <c r="C38" s="522"/>
      <c r="D38" s="522"/>
      <c r="E38" s="522"/>
      <c r="F38" s="522"/>
      <c r="G38" s="522"/>
      <c r="H38" s="522"/>
      <c r="I38" s="522"/>
    </row>
    <row r="39" spans="1:9" ht="15">
      <c r="A39" s="522"/>
      <c r="B39" s="522"/>
      <c r="C39" s="522"/>
      <c r="D39" s="522"/>
      <c r="E39" s="522"/>
      <c r="F39" s="522"/>
      <c r="G39" s="522"/>
      <c r="H39" s="522"/>
      <c r="I39" s="522"/>
    </row>
    <row r="40" spans="1:9" ht="15">
      <c r="A40" s="522" t="s">
        <v>690</v>
      </c>
      <c r="B40" s="522"/>
      <c r="C40" s="522"/>
      <c r="D40" s="522"/>
      <c r="E40" s="522"/>
      <c r="F40" s="522"/>
      <c r="G40" s="522"/>
      <c r="H40" s="522"/>
      <c r="I40" s="522"/>
    </row>
    <row r="41" spans="1:9" ht="15">
      <c r="A41" s="528"/>
      <c r="B41" s="528"/>
      <c r="C41" s="528"/>
      <c r="D41" s="528"/>
      <c r="E41" s="528"/>
      <c r="F41" s="528"/>
      <c r="G41" s="528"/>
      <c r="H41" s="528"/>
      <c r="I41" s="528"/>
    </row>
    <row r="42" spans="1:9" ht="15">
      <c r="A42" s="244" t="s">
        <v>691</v>
      </c>
      <c r="B42" s="530"/>
      <c r="C42" s="530"/>
      <c r="D42" s="530"/>
      <c r="E42" s="266" t="s">
        <v>430</v>
      </c>
      <c r="F42" s="523">
        <f>(meetingplace)</f>
        <v>0</v>
      </c>
      <c r="G42" s="523"/>
      <c r="H42" s="523"/>
      <c r="I42" s="523"/>
    </row>
    <row r="43" spans="1:9" ht="14.25">
      <c r="A43" s="531"/>
      <c r="B43" s="531"/>
      <c r="C43" s="531"/>
      <c r="D43" s="531"/>
      <c r="E43" s="531"/>
      <c r="F43" s="531"/>
      <c r="G43" s="531"/>
      <c r="H43" s="531"/>
      <c r="I43" s="531"/>
    </row>
    <row r="44" spans="1:9" ht="15">
      <c r="A44" s="269" t="s">
        <v>692</v>
      </c>
      <c r="B44" s="530"/>
      <c r="C44" s="530"/>
      <c r="D44" s="530"/>
      <c r="E44" s="266" t="s">
        <v>489</v>
      </c>
      <c r="F44" s="523">
        <f>(meetingplace)</f>
        <v>0</v>
      </c>
      <c r="G44" s="523"/>
      <c r="H44" s="523"/>
      <c r="I44" s="523"/>
    </row>
    <row r="45" spans="1:9" ht="15">
      <c r="A45" s="244"/>
      <c r="B45" s="244"/>
      <c r="C45" s="244"/>
      <c r="D45" s="244"/>
      <c r="E45" s="244"/>
      <c r="F45" s="244"/>
      <c r="G45" s="244"/>
      <c r="H45" s="244"/>
      <c r="I45" s="244"/>
    </row>
    <row r="46" spans="1:9" ht="15">
      <c r="A46" s="244"/>
      <c r="B46" s="244"/>
      <c r="C46" s="244"/>
      <c r="D46" s="244"/>
      <c r="E46" s="244"/>
      <c r="F46" s="244"/>
      <c r="G46" s="244"/>
      <c r="H46" s="244"/>
      <c r="I46" s="244"/>
    </row>
    <row r="47" spans="1:9" ht="15">
      <c r="A47" s="244"/>
      <c r="B47" s="244"/>
      <c r="C47" s="244"/>
      <c r="D47" s="244"/>
      <c r="E47" s="244"/>
      <c r="F47" s="244"/>
      <c r="G47" s="244"/>
      <c r="H47" s="244"/>
      <c r="I47" s="244"/>
    </row>
    <row r="48" spans="1:9" ht="13.5">
      <c r="A48" s="244"/>
      <c r="B48" s="244"/>
      <c r="C48" s="244"/>
      <c r="D48" s="244"/>
      <c r="E48" s="244"/>
      <c r="F48" s="244"/>
      <c r="G48" s="244"/>
      <c r="H48" s="244"/>
      <c r="I48" s="244"/>
    </row>
    <row r="49" spans="1:9" ht="13.5">
      <c r="A49" s="244"/>
      <c r="B49" s="244"/>
      <c r="C49" s="244"/>
      <c r="D49" s="244"/>
      <c r="E49" s="244"/>
      <c r="F49" s="244"/>
      <c r="G49" s="244"/>
      <c r="H49" s="244"/>
      <c r="I49" s="244"/>
    </row>
    <row r="50" spans="1:9" ht="13.5">
      <c r="A50" s="244"/>
      <c r="B50" s="244"/>
      <c r="C50" s="244"/>
      <c r="D50" s="244"/>
      <c r="E50" s="244"/>
      <c r="F50" s="244"/>
      <c r="G50" s="244"/>
      <c r="H50" s="244"/>
      <c r="I50" s="244"/>
    </row>
    <row r="51" spans="1:9" ht="13.5">
      <c r="A51" s="244"/>
      <c r="B51" s="244"/>
      <c r="C51" s="244"/>
      <c r="D51" s="244"/>
      <c r="E51" s="244"/>
      <c r="F51" s="244"/>
      <c r="G51" s="244"/>
      <c r="H51" s="244"/>
      <c r="I51" s="244"/>
    </row>
    <row r="52" spans="1:9" ht="13.5">
      <c r="A52" s="244"/>
      <c r="B52" s="244"/>
      <c r="C52" s="244"/>
      <c r="D52" s="244"/>
      <c r="E52" s="244"/>
      <c r="F52" s="244"/>
      <c r="G52" s="244"/>
      <c r="H52" s="244"/>
      <c r="I52" s="244"/>
    </row>
    <row r="53" spans="1:9" ht="13.5">
      <c r="A53" s="244"/>
      <c r="B53" s="244"/>
      <c r="C53" s="244"/>
      <c r="D53" s="244"/>
      <c r="E53" s="244"/>
      <c r="F53" s="244"/>
      <c r="G53" s="244"/>
      <c r="H53" s="244"/>
      <c r="I53" s="244"/>
    </row>
    <row r="54" spans="1:9" ht="13.5">
      <c r="A54" s="244"/>
      <c r="B54" s="244"/>
      <c r="C54" s="244"/>
      <c r="D54" s="244"/>
      <c r="E54" s="244"/>
      <c r="F54" s="244"/>
      <c r="G54" s="244"/>
      <c r="H54" s="244"/>
      <c r="I54" s="244"/>
    </row>
    <row r="55" spans="1:9" ht="13.5">
      <c r="A55" s="244"/>
      <c r="B55" s="244"/>
      <c r="C55" s="244"/>
      <c r="D55" s="244"/>
      <c r="E55" s="244"/>
      <c r="F55" s="244"/>
      <c r="G55" s="244"/>
      <c r="H55" s="244"/>
      <c r="I55" s="244"/>
    </row>
    <row r="56" spans="1:9" ht="13.5">
      <c r="A56" s="269"/>
      <c r="B56" s="269"/>
      <c r="C56" s="269"/>
      <c r="D56" s="269"/>
      <c r="E56" s="269"/>
      <c r="F56" s="269"/>
      <c r="G56" s="269"/>
      <c r="H56" s="269"/>
      <c r="I56" s="269"/>
    </row>
    <row r="57" spans="1:9" ht="13.5">
      <c r="A57" s="269"/>
      <c r="B57" s="269"/>
      <c r="C57" s="269"/>
      <c r="D57" s="269"/>
      <c r="E57" s="269"/>
      <c r="F57" s="269"/>
      <c r="G57" s="269"/>
      <c r="H57" s="269"/>
      <c r="I57" s="269"/>
    </row>
    <row r="58" spans="1:9" ht="13.5">
      <c r="A58" s="269"/>
      <c r="B58" s="269"/>
      <c r="C58" s="269"/>
      <c r="D58" s="269"/>
      <c r="E58" s="269"/>
      <c r="F58" s="269"/>
      <c r="G58" s="269"/>
      <c r="H58" s="269"/>
      <c r="I58" s="269"/>
    </row>
  </sheetData>
  <sheetProtection password="CCA6" sheet="1" selectLockedCells="1"/>
  <mergeCells count="59">
    <mergeCell ref="A1:I1"/>
    <mergeCell ref="A7:I7"/>
    <mergeCell ref="B8:C8"/>
    <mergeCell ref="D8:I8"/>
    <mergeCell ref="A3:I4"/>
    <mergeCell ref="A28:I28"/>
    <mergeCell ref="H21:I21"/>
    <mergeCell ref="A27:I27"/>
    <mergeCell ref="B22:C22"/>
    <mergeCell ref="D22:I22"/>
    <mergeCell ref="A9:E9"/>
    <mergeCell ref="F9:I9"/>
    <mergeCell ref="A21:B21"/>
    <mergeCell ref="C21:F21"/>
    <mergeCell ref="A15:D15"/>
    <mergeCell ref="A5:I5"/>
    <mergeCell ref="A6:I6"/>
    <mergeCell ref="A19:I19"/>
    <mergeCell ref="A20:I20"/>
    <mergeCell ref="C12:F12"/>
    <mergeCell ref="G2:H2"/>
    <mergeCell ref="C2:E2"/>
    <mergeCell ref="A10:I10"/>
    <mergeCell ref="A14:I14"/>
    <mergeCell ref="H15:I18"/>
    <mergeCell ref="A16:D16"/>
    <mergeCell ref="A17:D17"/>
    <mergeCell ref="A18:D18"/>
    <mergeCell ref="A11:I11"/>
    <mergeCell ref="A12:B12"/>
    <mergeCell ref="B42:D42"/>
    <mergeCell ref="F42:I42"/>
    <mergeCell ref="A39:I39"/>
    <mergeCell ref="A32:F32"/>
    <mergeCell ref="G32:I32"/>
    <mergeCell ref="G35:I35"/>
    <mergeCell ref="A36:I36"/>
    <mergeCell ref="A37:I37"/>
    <mergeCell ref="A38:I38"/>
    <mergeCell ref="A35:F35"/>
    <mergeCell ref="A33:F33"/>
    <mergeCell ref="G33:I33"/>
    <mergeCell ref="A23:I23"/>
    <mergeCell ref="A24:E24"/>
    <mergeCell ref="F24:G24"/>
    <mergeCell ref="A26:I26"/>
    <mergeCell ref="A25:I25"/>
    <mergeCell ref="A29:I29"/>
    <mergeCell ref="A30:I30"/>
    <mergeCell ref="G12:I12"/>
    <mergeCell ref="A13:C13"/>
    <mergeCell ref="D13:I13"/>
    <mergeCell ref="A43:I43"/>
    <mergeCell ref="B44:D44"/>
    <mergeCell ref="F44:I44"/>
    <mergeCell ref="A31:I31"/>
    <mergeCell ref="A40:I40"/>
    <mergeCell ref="A41:I41"/>
    <mergeCell ref="A34:I34"/>
  </mergeCells>
  <printOptions/>
  <pageMargins left="0.699999988079071" right="0.699999988079071" top="0.75" bottom="0.75" header="0.30000001192092896" footer="0.30000001192092896"/>
  <pageSetup errors="blank" fitToHeight="1" fitToWidth="1" horizontalDpi="300" verticalDpi="300" orientation="portrait" scale="82"/>
  <headerFooter>
    <oddHeader>&amp;L&amp;D     &amp;T</oddHeader>
  </headerFooter>
  <legacyDrawing r:id="rId2"/>
</worksheet>
</file>

<file path=xl/worksheets/sheet2.xml><?xml version="1.0" encoding="utf-8"?>
<worksheet xmlns="http://schemas.openxmlformats.org/spreadsheetml/2006/main" xmlns:r="http://schemas.openxmlformats.org/officeDocument/2006/relationships">
  <dimension ref="A1:D111"/>
  <sheetViews>
    <sheetView showGridLines="0" tabSelected="1" zoomScaleSheetLayoutView="100" workbookViewId="0" topLeftCell="A13">
      <selection activeCell="C4" sqref="C4:D4"/>
    </sheetView>
  </sheetViews>
  <sheetFormatPr defaultColWidth="9.33203125" defaultRowHeight="12.75"/>
  <cols>
    <col min="1" max="1" width="9.33203125" style="1" customWidth="1"/>
    <col min="2" max="2" width="86" style="1" customWidth="1"/>
    <col min="3" max="3" width="20.83203125" style="1" customWidth="1"/>
    <col min="4" max="4" width="24.33203125" style="32" customWidth="1"/>
    <col min="5" max="5" width="2.16015625" style="1" customWidth="1"/>
    <col min="6" max="16384" width="9.33203125" style="1" customWidth="1"/>
  </cols>
  <sheetData>
    <row r="1" spans="1:4" ht="18.75">
      <c r="A1" s="391" t="s">
        <v>66</v>
      </c>
      <c r="B1" s="391"/>
      <c r="C1" s="391"/>
      <c r="D1" s="33" t="s">
        <v>67</v>
      </c>
    </row>
    <row r="2" spans="1:4" ht="36.75" customHeight="1">
      <c r="A2" s="421" t="s">
        <v>68</v>
      </c>
      <c r="B2" s="421"/>
      <c r="C2" s="421"/>
      <c r="D2" s="34">
        <v>43675</v>
      </c>
    </row>
    <row r="3" spans="1:4" ht="29.25" customHeight="1">
      <c r="A3" s="422" t="s">
        <v>69</v>
      </c>
      <c r="B3" s="422"/>
      <c r="C3" s="422"/>
      <c r="D3" s="422"/>
    </row>
    <row r="4" spans="1:4" ht="29.25" customHeight="1">
      <c r="A4" s="423" t="str">
        <f>(eff_entity)</f>
        <v>SBO-BOOKER ISD (2019)</v>
      </c>
      <c r="B4" s="423"/>
      <c r="C4" s="424" t="s">
        <v>70</v>
      </c>
      <c r="D4" s="425"/>
    </row>
    <row r="5" spans="1:4" ht="29.25" customHeight="1">
      <c r="A5" s="426" t="s">
        <v>71</v>
      </c>
      <c r="B5" s="427"/>
      <c r="C5" s="433" t="s">
        <v>72</v>
      </c>
      <c r="D5" s="434"/>
    </row>
    <row r="6" spans="1:4" ht="12" customHeight="1">
      <c r="A6" s="428"/>
      <c r="B6" s="428"/>
      <c r="C6" s="428"/>
      <c r="D6" s="428"/>
    </row>
    <row r="7" spans="1:4" ht="130.5" customHeight="1">
      <c r="A7" s="435" t="s">
        <v>73</v>
      </c>
      <c r="B7" s="436"/>
      <c r="C7" s="436"/>
      <c r="D7" s="436"/>
    </row>
    <row r="8" spans="1:4" ht="15.75">
      <c r="A8" s="429" t="s">
        <v>74</v>
      </c>
      <c r="B8" s="429"/>
      <c r="C8" s="429"/>
      <c r="D8" s="429"/>
    </row>
    <row r="9" spans="1:4" ht="40.5" customHeight="1">
      <c r="A9" s="430" t="s">
        <v>75</v>
      </c>
      <c r="B9" s="431"/>
      <c r="C9" s="431"/>
      <c r="D9" s="431"/>
    </row>
    <row r="10" spans="1:4" ht="33.75" customHeight="1">
      <c r="A10" s="35" t="s">
        <v>76</v>
      </c>
      <c r="B10" s="400" t="s">
        <v>77</v>
      </c>
      <c r="C10" s="401"/>
      <c r="D10" s="36" t="s">
        <v>78</v>
      </c>
    </row>
    <row r="11" spans="1:4" ht="62.25" customHeight="1">
      <c r="A11" s="37">
        <v>1</v>
      </c>
      <c r="B11" s="417" t="s">
        <v>79</v>
      </c>
      <c r="C11" s="419"/>
      <c r="D11" s="39">
        <f>SUM(eff_histtxbl)</f>
        <v>174459372</v>
      </c>
    </row>
    <row r="12" spans="1:4" ht="18.75" customHeight="1">
      <c r="A12" s="414">
        <v>2</v>
      </c>
      <c r="B12" s="404" t="s">
        <v>80</v>
      </c>
      <c r="C12" s="405"/>
      <c r="D12" s="382">
        <f>SUM(C13:C14)</f>
        <v>3167720</v>
      </c>
    </row>
    <row r="13" spans="1:4" ht="48" customHeight="1">
      <c r="A13" s="415"/>
      <c r="B13" s="40" t="s">
        <v>81</v>
      </c>
      <c r="C13" s="41">
        <f>SUM(eff_histtaxceiling)</f>
        <v>3167720</v>
      </c>
      <c r="D13" s="402"/>
    </row>
    <row r="14" spans="1:4" ht="95.25" customHeight="1">
      <c r="A14" s="415"/>
      <c r="B14" s="40" t="s">
        <v>82</v>
      </c>
      <c r="C14" s="42"/>
      <c r="D14" s="402"/>
    </row>
    <row r="15" spans="1:4" ht="17.25" customHeight="1">
      <c r="A15" s="416"/>
      <c r="B15" s="445" t="s">
        <v>83</v>
      </c>
      <c r="C15" s="446"/>
      <c r="D15" s="403"/>
    </row>
    <row r="16" spans="1:4" ht="23.25" customHeight="1">
      <c r="A16" s="37">
        <v>3</v>
      </c>
      <c r="B16" s="45" t="s">
        <v>84</v>
      </c>
      <c r="C16" s="46"/>
      <c r="D16" s="39">
        <f>SUM(D11-D12)</f>
        <v>171291652</v>
      </c>
    </row>
    <row r="17" spans="1:4" ht="48.75" customHeight="1">
      <c r="A17" s="37">
        <v>4</v>
      </c>
      <c r="B17" s="417" t="s">
        <v>85</v>
      </c>
      <c r="C17" s="419"/>
      <c r="D17" s="47">
        <f>SUM(eff_histtaxrate)*100</f>
        <v>1.17</v>
      </c>
    </row>
    <row r="18" spans="1:4" ht="37.5" customHeight="1">
      <c r="A18" s="414">
        <v>5</v>
      </c>
      <c r="B18" s="48" t="s">
        <v>86</v>
      </c>
      <c r="C18" s="49"/>
      <c r="D18" s="382"/>
    </row>
    <row r="19" spans="1:4" ht="21.75" customHeight="1">
      <c r="A19" s="432"/>
      <c r="B19" s="50" t="s">
        <v>87</v>
      </c>
      <c r="C19" s="51"/>
      <c r="D19" s="402"/>
    </row>
    <row r="20" spans="1:4" ht="21" customHeight="1">
      <c r="A20" s="432"/>
      <c r="B20" s="50" t="s">
        <v>88</v>
      </c>
      <c r="C20" s="42"/>
      <c r="D20" s="402"/>
    </row>
    <row r="21" spans="1:4" ht="21.75" customHeight="1">
      <c r="A21" s="43"/>
      <c r="B21" s="52" t="s">
        <v>89</v>
      </c>
      <c r="C21" s="44"/>
      <c r="D21" s="53">
        <f>SUM(C19-C20)</f>
        <v>0</v>
      </c>
    </row>
    <row r="22" spans="1:4" ht="35.25" customHeight="1">
      <c r="A22" s="37">
        <v>6</v>
      </c>
      <c r="B22" s="417" t="s">
        <v>90</v>
      </c>
      <c r="C22" s="418"/>
      <c r="D22" s="39">
        <f>SUM(D21,D16)</f>
        <v>171291652</v>
      </c>
    </row>
    <row r="23" spans="1:4" ht="18.75">
      <c r="A23" s="391" t="s">
        <v>66</v>
      </c>
      <c r="B23" s="391"/>
      <c r="C23" s="391"/>
      <c r="D23" s="33" t="s">
        <v>67</v>
      </c>
    </row>
    <row r="24" spans="1:4" ht="35.25" customHeight="1">
      <c r="A24" s="55" t="s">
        <v>76</v>
      </c>
      <c r="B24" s="398" t="s">
        <v>77</v>
      </c>
      <c r="C24" s="399"/>
      <c r="D24" s="55" t="s">
        <v>78</v>
      </c>
    </row>
    <row r="25" spans="1:4" ht="33.75" customHeight="1">
      <c r="A25" s="37">
        <v>7</v>
      </c>
      <c r="B25" s="406" t="s">
        <v>91</v>
      </c>
      <c r="C25" s="407"/>
      <c r="D25" s="57"/>
    </row>
    <row r="26" spans="1:4" ht="82.5" customHeight="1">
      <c r="A26" s="414">
        <v>8</v>
      </c>
      <c r="B26" s="408" t="s">
        <v>92</v>
      </c>
      <c r="C26" s="409"/>
      <c r="D26" s="382"/>
    </row>
    <row r="27" spans="1:4" ht="24" customHeight="1">
      <c r="A27" s="432"/>
      <c r="B27" s="40" t="s">
        <v>93</v>
      </c>
      <c r="C27" s="58">
        <f>SUM(eff_histabsolutexempt)</f>
        <v>1894</v>
      </c>
      <c r="D27" s="402"/>
    </row>
    <row r="28" spans="1:4" ht="33" customHeight="1">
      <c r="A28" s="432"/>
      <c r="B28" s="40" t="s">
        <v>94</v>
      </c>
      <c r="C28" s="59">
        <f>SUM(eff_partialexempt)</f>
        <v>191633</v>
      </c>
      <c r="D28" s="402"/>
    </row>
    <row r="29" spans="1:4" ht="23.25" customHeight="1">
      <c r="A29" s="43"/>
      <c r="B29" s="52" t="s">
        <v>95</v>
      </c>
      <c r="C29" s="44"/>
      <c r="D29" s="53">
        <f>SUM(C27,C28)</f>
        <v>193527</v>
      </c>
    </row>
    <row r="30" spans="1:4" ht="66.75" customHeight="1">
      <c r="A30" s="414">
        <v>9</v>
      </c>
      <c r="B30" s="408" t="s">
        <v>96</v>
      </c>
      <c r="C30" s="409"/>
      <c r="D30" s="382"/>
    </row>
    <row r="31" spans="1:4" ht="22.5" customHeight="1">
      <c r="A31" s="432"/>
      <c r="B31" s="40" t="s">
        <v>97</v>
      </c>
      <c r="C31" s="58">
        <f>SUM(eff_histprdmkt)</f>
        <v>0</v>
      </c>
      <c r="D31" s="402"/>
    </row>
    <row r="32" spans="1:4" ht="19.5" customHeight="1">
      <c r="A32" s="432"/>
      <c r="B32" s="50" t="s">
        <v>98</v>
      </c>
      <c r="C32" s="59">
        <f>SUM(eff_prdmkt)</f>
        <v>0</v>
      </c>
      <c r="D32" s="402"/>
    </row>
    <row r="33" spans="1:4" ht="19.5" customHeight="1">
      <c r="A33" s="43"/>
      <c r="B33" s="52" t="s">
        <v>99</v>
      </c>
      <c r="C33" s="44"/>
      <c r="D33" s="39">
        <f>SUM(C31-C32)</f>
        <v>0</v>
      </c>
    </row>
    <row r="34" spans="1:4" ht="18.75" customHeight="1">
      <c r="A34" s="37">
        <v>10</v>
      </c>
      <c r="B34" s="420" t="s">
        <v>100</v>
      </c>
      <c r="C34" s="418"/>
      <c r="D34" s="39">
        <f>SUM(D33,D29,D25)</f>
        <v>193527</v>
      </c>
    </row>
    <row r="35" spans="1:4" ht="16.5" customHeight="1">
      <c r="A35" s="37">
        <v>11</v>
      </c>
      <c r="B35" s="417" t="s">
        <v>101</v>
      </c>
      <c r="C35" s="418"/>
      <c r="D35" s="39">
        <f>SUM(D22-D34)</f>
        <v>171098125</v>
      </c>
    </row>
    <row r="36" spans="1:4" ht="18.75" customHeight="1">
      <c r="A36" s="37">
        <v>12</v>
      </c>
      <c r="B36" s="417" t="s">
        <v>102</v>
      </c>
      <c r="C36" s="418"/>
      <c r="D36" s="60">
        <f>SUM(D17)*D35/100</f>
        <v>2001848.0625</v>
      </c>
    </row>
    <row r="37" spans="1:4" ht="76.5" customHeight="1">
      <c r="A37" s="37">
        <v>13</v>
      </c>
      <c r="B37" s="417" t="s">
        <v>103</v>
      </c>
      <c r="C37" s="419"/>
      <c r="D37" s="57"/>
    </row>
    <row r="38" spans="1:4" ht="18" customHeight="1">
      <c r="A38" s="37">
        <v>14</v>
      </c>
      <c r="B38" s="417" t="s">
        <v>104</v>
      </c>
      <c r="C38" s="418"/>
      <c r="D38" s="60">
        <f>SUM(D36:D37)</f>
        <v>2001848.0625</v>
      </c>
    </row>
    <row r="39" spans="1:4" ht="48.75" customHeight="1">
      <c r="A39" s="414">
        <v>15</v>
      </c>
      <c r="B39" s="408" t="s">
        <v>105</v>
      </c>
      <c r="C39" s="409"/>
      <c r="D39" s="437"/>
    </row>
    <row r="40" spans="1:4" ht="19.5" customHeight="1">
      <c r="A40" s="432"/>
      <c r="B40" s="40" t="s">
        <v>106</v>
      </c>
      <c r="C40" s="58">
        <f>SUM(eff_certifiedtxbl)</f>
        <v>190095728</v>
      </c>
      <c r="D40" s="432"/>
    </row>
    <row r="41" spans="1:4" ht="63">
      <c r="A41" s="432"/>
      <c r="B41" s="40" t="s">
        <v>107</v>
      </c>
      <c r="C41" s="59">
        <f>SUM(eff_pollution)</f>
        <v>0</v>
      </c>
      <c r="D41" s="438"/>
    </row>
    <row r="42" spans="1:4" ht="19.5" customHeight="1">
      <c r="A42" s="43"/>
      <c r="B42" s="52" t="s">
        <v>108</v>
      </c>
      <c r="C42" s="44"/>
      <c r="D42" s="53">
        <f>SUM(C40-C41)</f>
        <v>190095728</v>
      </c>
    </row>
    <row r="43" spans="1:4" ht="19.5" customHeight="1">
      <c r="A43" s="391" t="s">
        <v>66</v>
      </c>
      <c r="B43" s="391"/>
      <c r="C43" s="391"/>
      <c r="D43" s="33" t="s">
        <v>67</v>
      </c>
    </row>
    <row r="44" spans="1:4" ht="19.5" customHeight="1">
      <c r="A44" s="55" t="s">
        <v>76</v>
      </c>
      <c r="B44" s="398" t="s">
        <v>77</v>
      </c>
      <c r="C44" s="399"/>
      <c r="D44" s="55" t="s">
        <v>78</v>
      </c>
    </row>
    <row r="45" spans="1:4" ht="33.75" customHeight="1">
      <c r="A45" s="414">
        <v>16</v>
      </c>
      <c r="B45" s="48" t="s">
        <v>109</v>
      </c>
      <c r="C45" s="49"/>
      <c r="D45" s="61"/>
    </row>
    <row r="46" spans="1:4" ht="87" customHeight="1">
      <c r="A46" s="432"/>
      <c r="B46" s="62" t="s">
        <v>110</v>
      </c>
      <c r="C46" s="63"/>
      <c r="D46" s="64" t="s">
        <v>111</v>
      </c>
    </row>
    <row r="47" spans="1:4" ht="152.25" customHeight="1">
      <c r="A47" s="432"/>
      <c r="B47" s="40" t="s">
        <v>112</v>
      </c>
      <c r="C47" s="42"/>
      <c r="D47" s="65"/>
    </row>
    <row r="48" spans="1:4" ht="21" customHeight="1">
      <c r="A48" s="43"/>
      <c r="B48" s="52" t="s">
        <v>113</v>
      </c>
      <c r="C48" s="44"/>
      <c r="D48" s="53">
        <f>SUM(C46:C47)</f>
        <v>0</v>
      </c>
    </row>
    <row r="49" spans="1:4" ht="23.25" customHeight="1">
      <c r="A49" s="410">
        <v>17</v>
      </c>
      <c r="B49" s="412" t="s">
        <v>114</v>
      </c>
      <c r="C49" s="413"/>
      <c r="D49" s="382"/>
    </row>
    <row r="50" spans="1:4" ht="90">
      <c r="A50" s="411"/>
      <c r="B50" s="67" t="s">
        <v>115</v>
      </c>
      <c r="C50" s="68">
        <f>SUM(eff_taxceiling)</f>
        <v>3076760</v>
      </c>
      <c r="D50" s="383"/>
    </row>
    <row r="51" spans="1:4" ht="64.5" customHeight="1">
      <c r="A51" s="411"/>
      <c r="B51" s="69" t="s">
        <v>116</v>
      </c>
      <c r="C51" s="70"/>
      <c r="D51" s="383"/>
    </row>
    <row r="52" spans="1:4" ht="22.5" customHeight="1">
      <c r="A52" s="71"/>
      <c r="B52" s="72" t="s">
        <v>83</v>
      </c>
      <c r="C52" s="73"/>
      <c r="D52" s="41">
        <f>SUM(C50:C51)</f>
        <v>3076760</v>
      </c>
    </row>
    <row r="53" spans="1:4" ht="22.5" customHeight="1">
      <c r="A53" s="37">
        <v>18</v>
      </c>
      <c r="B53" s="56" t="s">
        <v>117</v>
      </c>
      <c r="C53" s="74"/>
      <c r="D53" s="39">
        <f>SUM(D42,D48,-D52)</f>
        <v>187018968</v>
      </c>
    </row>
    <row r="54" spans="1:4" ht="49.5" customHeight="1">
      <c r="A54" s="37">
        <v>19</v>
      </c>
      <c r="B54" s="417" t="s">
        <v>118</v>
      </c>
      <c r="C54" s="419"/>
      <c r="D54" s="70">
        <v>0</v>
      </c>
    </row>
    <row r="55" spans="1:4" ht="78.75" customHeight="1">
      <c r="A55" s="37">
        <v>20</v>
      </c>
      <c r="B55" s="417" t="s">
        <v>119</v>
      </c>
      <c r="C55" s="419"/>
      <c r="D55" s="39">
        <f>SUM(eff_newtxbl)</f>
        <v>1751690</v>
      </c>
    </row>
    <row r="56" spans="1:4" ht="22.5" customHeight="1">
      <c r="A56" s="37">
        <v>21</v>
      </c>
      <c r="B56" s="38" t="s">
        <v>120</v>
      </c>
      <c r="C56" s="54"/>
      <c r="D56" s="75">
        <f>SUM(D54:D55)</f>
        <v>1751690</v>
      </c>
    </row>
    <row r="57" spans="1:4" ht="22.5" customHeight="1">
      <c r="A57" s="37">
        <v>22</v>
      </c>
      <c r="B57" s="38" t="s">
        <v>121</v>
      </c>
      <c r="C57" s="54"/>
      <c r="D57" s="75">
        <f>SUM(D53-D56)</f>
        <v>185267278</v>
      </c>
    </row>
    <row r="58" spans="1:4" ht="21.75" customHeight="1">
      <c r="A58" s="37">
        <v>23</v>
      </c>
      <c r="B58" s="38" t="s">
        <v>122</v>
      </c>
      <c r="C58" s="54"/>
      <c r="D58" s="76">
        <f>SUM(D38/D57)*100</f>
        <v>1.0805189583991188</v>
      </c>
    </row>
    <row r="59" spans="1:4" ht="54.75" customHeight="1">
      <c r="A59" s="37">
        <v>24</v>
      </c>
      <c r="B59" s="393" t="s">
        <v>123</v>
      </c>
      <c r="C59" s="394"/>
      <c r="D59" s="77">
        <v>0</v>
      </c>
    </row>
    <row r="60" spans="1:4" ht="19.5" customHeight="1">
      <c r="A60" s="391" t="s">
        <v>66</v>
      </c>
      <c r="B60" s="391"/>
      <c r="C60" s="391"/>
      <c r="D60" s="33" t="s">
        <v>67</v>
      </c>
    </row>
    <row r="61" spans="1:4" ht="29.25" customHeight="1">
      <c r="A61" s="397" t="s">
        <v>124</v>
      </c>
      <c r="B61" s="397"/>
      <c r="C61" s="397"/>
      <c r="D61" s="397"/>
    </row>
    <row r="62" spans="1:4" ht="168" customHeight="1">
      <c r="A62" s="392" t="s">
        <v>125</v>
      </c>
      <c r="B62" s="392"/>
      <c r="C62" s="392"/>
      <c r="D62" s="392"/>
    </row>
    <row r="63" spans="1:4" ht="33.75" customHeight="1">
      <c r="A63" s="55" t="s">
        <v>76</v>
      </c>
      <c r="B63" s="398" t="s">
        <v>126</v>
      </c>
      <c r="C63" s="399"/>
      <c r="D63" s="55" t="s">
        <v>78</v>
      </c>
    </row>
    <row r="64" spans="1:4" ht="87" customHeight="1">
      <c r="A64" s="78">
        <v>25</v>
      </c>
      <c r="B64" s="395" t="s">
        <v>127</v>
      </c>
      <c r="C64" s="396"/>
      <c r="D64" s="79"/>
    </row>
    <row r="65" spans="1:4" ht="44.25" customHeight="1">
      <c r="A65" s="80"/>
      <c r="B65" s="81" t="s">
        <v>128</v>
      </c>
      <c r="C65" s="82">
        <v>0</v>
      </c>
      <c r="D65" s="83"/>
    </row>
    <row r="66" spans="1:4" ht="79.5" customHeight="1">
      <c r="A66" s="80"/>
      <c r="B66" s="84" t="s">
        <v>129</v>
      </c>
      <c r="C66" s="85">
        <v>0</v>
      </c>
      <c r="D66" s="83"/>
    </row>
    <row r="67" spans="1:4" ht="27.75" customHeight="1">
      <c r="A67" s="80"/>
      <c r="B67" s="86" t="s">
        <v>83</v>
      </c>
      <c r="C67" s="87"/>
      <c r="D67" s="88">
        <f>SUM(C65,C66)</f>
        <v>0</v>
      </c>
    </row>
    <row r="68" spans="1:4" ht="94.5" customHeight="1">
      <c r="A68" s="388">
        <v>26</v>
      </c>
      <c r="B68" s="384" t="s">
        <v>130</v>
      </c>
      <c r="C68" s="385"/>
      <c r="D68" s="386"/>
    </row>
    <row r="69" spans="1:4" ht="76.5" customHeight="1">
      <c r="A69" s="389"/>
      <c r="B69" s="67" t="s">
        <v>131</v>
      </c>
      <c r="C69" s="89">
        <v>0</v>
      </c>
      <c r="D69" s="387"/>
    </row>
    <row r="70" spans="1:4" ht="21" customHeight="1">
      <c r="A70" s="389"/>
      <c r="B70" s="69" t="s">
        <v>132</v>
      </c>
      <c r="C70" s="89">
        <v>0</v>
      </c>
      <c r="D70" s="387"/>
    </row>
    <row r="71" spans="1:4" ht="50.25" customHeight="1">
      <c r="A71" s="389"/>
      <c r="B71" s="69" t="s">
        <v>133</v>
      </c>
      <c r="C71" s="89">
        <v>0</v>
      </c>
      <c r="D71" s="90"/>
    </row>
    <row r="72" spans="1:4" ht="19.5" customHeight="1">
      <c r="A72" s="390"/>
      <c r="B72" s="91" t="s">
        <v>134</v>
      </c>
      <c r="C72" s="92"/>
      <c r="D72" s="93">
        <f>SUM(C69,-C70,-C71)</f>
        <v>0</v>
      </c>
    </row>
    <row r="73" spans="1:4" ht="19.5" customHeight="1">
      <c r="A73" s="94">
        <v>27</v>
      </c>
      <c r="B73" s="443" t="s">
        <v>135</v>
      </c>
      <c r="C73" s="444"/>
      <c r="D73" s="95">
        <v>0</v>
      </c>
    </row>
    <row r="74" spans="1:4" ht="20.25" customHeight="1">
      <c r="A74" s="94">
        <v>28</v>
      </c>
      <c r="B74" s="96" t="s">
        <v>136</v>
      </c>
      <c r="C74" s="97"/>
      <c r="D74" s="39">
        <f>SUM(-D73,D72)</f>
        <v>0</v>
      </c>
    </row>
    <row r="75" spans="1:4" ht="33" customHeight="1">
      <c r="A75" s="94">
        <v>29</v>
      </c>
      <c r="B75" s="451" t="s">
        <v>137</v>
      </c>
      <c r="C75" s="452"/>
      <c r="D75" s="98">
        <v>1</v>
      </c>
    </row>
    <row r="76" spans="1:4" ht="18.75" customHeight="1">
      <c r="A76" s="94">
        <v>30</v>
      </c>
      <c r="B76" s="455" t="s">
        <v>138</v>
      </c>
      <c r="C76" s="456"/>
      <c r="D76" s="39">
        <f>SUM(D74/D75)</f>
        <v>0</v>
      </c>
    </row>
    <row r="77" spans="1:4" ht="15.75">
      <c r="A77" s="94">
        <v>31</v>
      </c>
      <c r="B77" s="443" t="s">
        <v>139</v>
      </c>
      <c r="C77" s="444"/>
      <c r="D77" s="99">
        <f>SUM(D53)</f>
        <v>187018968</v>
      </c>
    </row>
    <row r="78" spans="1:4" ht="18.75" customHeight="1">
      <c r="A78" s="66">
        <v>32</v>
      </c>
      <c r="B78" s="441" t="s">
        <v>140</v>
      </c>
      <c r="C78" s="442"/>
      <c r="D78" s="100">
        <f>SUM(D76/D77)*100</f>
        <v>0</v>
      </c>
    </row>
    <row r="79" spans="1:4" ht="18.75" customHeight="1">
      <c r="A79" s="101">
        <v>33</v>
      </c>
      <c r="B79" s="449" t="s">
        <v>141</v>
      </c>
      <c r="C79" s="450"/>
      <c r="D79" s="102">
        <f>SUM(D67,D78)</f>
        <v>0</v>
      </c>
    </row>
    <row r="80" spans="1:4" ht="18.75" customHeight="1">
      <c r="A80" s="391" t="s">
        <v>66</v>
      </c>
      <c r="B80" s="391"/>
      <c r="C80" s="391"/>
      <c r="D80" s="33" t="s">
        <v>67</v>
      </c>
    </row>
    <row r="81" spans="1:4" ht="21.75" customHeight="1">
      <c r="A81" s="397" t="s">
        <v>142</v>
      </c>
      <c r="B81" s="397"/>
      <c r="C81" s="397"/>
      <c r="D81" s="397"/>
    </row>
    <row r="82" spans="1:4" ht="108" customHeight="1">
      <c r="A82" s="457" t="s">
        <v>143</v>
      </c>
      <c r="B82" s="457"/>
      <c r="C82" s="457"/>
      <c r="D82" s="457"/>
    </row>
    <row r="83" spans="1:4" ht="15">
      <c r="A83" s="103" t="s">
        <v>76</v>
      </c>
      <c r="B83" s="458" t="s">
        <v>144</v>
      </c>
      <c r="C83" s="459"/>
      <c r="D83" s="105" t="s">
        <v>78</v>
      </c>
    </row>
    <row r="84" spans="1:4" ht="56.25" customHeight="1">
      <c r="A84" s="106">
        <v>34</v>
      </c>
      <c r="B84" s="447" t="s">
        <v>145</v>
      </c>
      <c r="C84" s="448"/>
      <c r="D84" s="107">
        <v>0</v>
      </c>
    </row>
    <row r="85" spans="1:4" ht="33.75" customHeight="1">
      <c r="A85" s="71">
        <v>35</v>
      </c>
      <c r="B85" s="443" t="s">
        <v>146</v>
      </c>
      <c r="C85" s="444"/>
      <c r="D85" s="53">
        <f>SUM(D77)</f>
        <v>187018968</v>
      </c>
    </row>
    <row r="86" spans="1:4" ht="15">
      <c r="A86" s="94">
        <v>36</v>
      </c>
      <c r="B86" s="443" t="s">
        <v>147</v>
      </c>
      <c r="C86" s="448"/>
      <c r="D86" s="108">
        <f>SUM(D84/D85)*100</f>
        <v>0</v>
      </c>
    </row>
    <row r="87" spans="1:4" ht="15">
      <c r="A87" s="94">
        <v>37</v>
      </c>
      <c r="B87" s="443" t="s">
        <v>148</v>
      </c>
      <c r="C87" s="448"/>
      <c r="D87" s="108">
        <f>SUM(D79,D86)</f>
        <v>0</v>
      </c>
    </row>
    <row r="88" spans="1:4" ht="15">
      <c r="A88" s="109"/>
      <c r="B88" s="84"/>
      <c r="C88" s="84"/>
      <c r="D88" s="110"/>
    </row>
    <row r="89" spans="1:4" ht="15">
      <c r="A89" s="397" t="s">
        <v>149</v>
      </c>
      <c r="B89" s="397"/>
      <c r="C89" s="397"/>
      <c r="D89" s="397"/>
    </row>
    <row r="90" spans="1:4" ht="15" customHeight="1">
      <c r="A90" s="109"/>
      <c r="B90" s="84"/>
      <c r="C90" s="84"/>
      <c r="D90" s="110"/>
    </row>
    <row r="91" spans="1:4" ht="15">
      <c r="A91" s="453" t="s">
        <v>150</v>
      </c>
      <c r="B91" s="453"/>
      <c r="C91" s="453"/>
      <c r="D91" s="110"/>
    </row>
    <row r="92" spans="1:4" ht="15">
      <c r="A92" s="109"/>
      <c r="B92" s="84"/>
      <c r="C92" s="84"/>
      <c r="D92" s="110"/>
    </row>
    <row r="93" spans="1:4" ht="15">
      <c r="A93" s="111"/>
      <c r="B93" s="453" t="s">
        <v>151</v>
      </c>
      <c r="C93" s="453"/>
      <c r="D93" s="112" t="s">
        <v>152</v>
      </c>
    </row>
    <row r="94" spans="1:4" ht="15">
      <c r="A94" s="111"/>
      <c r="B94" s="111"/>
      <c r="C94" s="111"/>
      <c r="D94" s="113"/>
    </row>
    <row r="95" spans="1:4" ht="15">
      <c r="A95" s="111"/>
      <c r="B95" s="453" t="s">
        <v>153</v>
      </c>
      <c r="C95" s="453"/>
      <c r="D95" s="114">
        <f>SUM(D79)</f>
        <v>0</v>
      </c>
    </row>
    <row r="96" spans="1:4" ht="15">
      <c r="A96" s="111"/>
      <c r="B96" s="111"/>
      <c r="C96" s="111"/>
      <c r="D96" s="113"/>
    </row>
    <row r="97" spans="1:4" ht="15">
      <c r="A97" s="111"/>
      <c r="B97" s="453" t="s">
        <v>154</v>
      </c>
      <c r="C97" s="453"/>
      <c r="D97" s="114">
        <f>SUM(D87)</f>
        <v>0</v>
      </c>
    </row>
    <row r="98" spans="1:4" ht="15">
      <c r="A98" s="109"/>
      <c r="B98" s="84"/>
      <c r="C98" s="84"/>
      <c r="D98" s="110"/>
    </row>
    <row r="99" spans="1:4" ht="15">
      <c r="A99" s="397" t="s">
        <v>155</v>
      </c>
      <c r="B99" s="397"/>
      <c r="C99" s="397"/>
      <c r="D99" s="397"/>
    </row>
    <row r="101" spans="1:4" ht="15">
      <c r="A101" s="453" t="s">
        <v>156</v>
      </c>
      <c r="B101" s="453"/>
      <c r="C101" s="453"/>
      <c r="D101" s="453"/>
    </row>
    <row r="103" spans="1:4" ht="15">
      <c r="A103" s="454" t="s">
        <v>157</v>
      </c>
      <c r="B103" s="439"/>
      <c r="C103" s="111"/>
      <c r="D103" s="113"/>
    </row>
    <row r="104" spans="1:4" ht="15">
      <c r="A104" s="454"/>
      <c r="B104" s="440"/>
      <c r="C104" s="111"/>
      <c r="D104" s="113"/>
    </row>
    <row r="105" ht="15">
      <c r="B105" s="111" t="s">
        <v>158</v>
      </c>
    </row>
    <row r="106" spans="1:4" ht="15">
      <c r="A106" s="454" t="s">
        <v>159</v>
      </c>
      <c r="B106" s="439"/>
      <c r="C106" s="111"/>
      <c r="D106" s="113"/>
    </row>
    <row r="107" spans="1:4" ht="15">
      <c r="A107" s="454"/>
      <c r="B107" s="440"/>
      <c r="C107" s="111"/>
      <c r="D107" s="115"/>
    </row>
    <row r="108" spans="1:4" ht="15">
      <c r="A108" s="111"/>
      <c r="B108" s="111" t="s">
        <v>160</v>
      </c>
      <c r="C108" s="111"/>
      <c r="D108" s="111" t="s">
        <v>161</v>
      </c>
    </row>
    <row r="110" spans="1:3" ht="15">
      <c r="A110" s="460" t="s">
        <v>162</v>
      </c>
      <c r="B110" s="460"/>
      <c r="C110" s="460"/>
    </row>
    <row r="111" spans="1:2" ht="15">
      <c r="A111" s="461" t="s">
        <v>163</v>
      </c>
      <c r="B111" s="461"/>
    </row>
  </sheetData>
  <sheetProtection password="CCA6" sheet="1" selectLockedCells="1"/>
  <mergeCells count="82">
    <mergeCell ref="A110:C110"/>
    <mergeCell ref="A111:B111"/>
    <mergeCell ref="A80:C80"/>
    <mergeCell ref="A89:D89"/>
    <mergeCell ref="A91:C91"/>
    <mergeCell ref="B95:C95"/>
    <mergeCell ref="B97:C97"/>
    <mergeCell ref="B93:C93"/>
    <mergeCell ref="B87:C87"/>
    <mergeCell ref="A106:A107"/>
    <mergeCell ref="B73:C73"/>
    <mergeCell ref="B75:C75"/>
    <mergeCell ref="A101:D101"/>
    <mergeCell ref="A103:A104"/>
    <mergeCell ref="B103:B104"/>
    <mergeCell ref="B77:C77"/>
    <mergeCell ref="B76:C76"/>
    <mergeCell ref="A99:D99"/>
    <mergeCell ref="A82:D82"/>
    <mergeCell ref="B83:C83"/>
    <mergeCell ref="B106:B107"/>
    <mergeCell ref="B78:C78"/>
    <mergeCell ref="B85:C85"/>
    <mergeCell ref="A81:D81"/>
    <mergeCell ref="B11:C11"/>
    <mergeCell ref="B15:C15"/>
    <mergeCell ref="B84:C84"/>
    <mergeCell ref="B79:C79"/>
    <mergeCell ref="B86:C86"/>
    <mergeCell ref="B55:C55"/>
    <mergeCell ref="A18:A20"/>
    <mergeCell ref="A7:D7"/>
    <mergeCell ref="D18:D20"/>
    <mergeCell ref="D39:D41"/>
    <mergeCell ref="A26:A28"/>
    <mergeCell ref="A39:A41"/>
    <mergeCell ref="B39:C39"/>
    <mergeCell ref="B38:C38"/>
    <mergeCell ref="A30:A32"/>
    <mergeCell ref="A43:C43"/>
    <mergeCell ref="B44:C44"/>
    <mergeCell ref="B54:C54"/>
    <mergeCell ref="A6:D6"/>
    <mergeCell ref="A8:D8"/>
    <mergeCell ref="A9:D9"/>
    <mergeCell ref="B17:C17"/>
    <mergeCell ref="A23:C23"/>
    <mergeCell ref="B24:C24"/>
    <mergeCell ref="A45:A47"/>
    <mergeCell ref="A2:C2"/>
    <mergeCell ref="A1:C1"/>
    <mergeCell ref="A3:D3"/>
    <mergeCell ref="A4:B4"/>
    <mergeCell ref="C4:D4"/>
    <mergeCell ref="A5:B5"/>
    <mergeCell ref="C5:D5"/>
    <mergeCell ref="D30:D32"/>
    <mergeCell ref="B37:C37"/>
    <mergeCell ref="B30:C30"/>
    <mergeCell ref="B34:C34"/>
    <mergeCell ref="B35:C35"/>
    <mergeCell ref="B36:C36"/>
    <mergeCell ref="B10:C10"/>
    <mergeCell ref="D12:D15"/>
    <mergeCell ref="B12:C12"/>
    <mergeCell ref="B25:C25"/>
    <mergeCell ref="B26:C26"/>
    <mergeCell ref="A49:A51"/>
    <mergeCell ref="B49:C49"/>
    <mergeCell ref="A12:A15"/>
    <mergeCell ref="B22:C22"/>
    <mergeCell ref="D26:D28"/>
    <mergeCell ref="D49:D51"/>
    <mergeCell ref="B68:C68"/>
    <mergeCell ref="D68:D70"/>
    <mergeCell ref="A68:A72"/>
    <mergeCell ref="A60:C60"/>
    <mergeCell ref="A62:D62"/>
    <mergeCell ref="B59:C59"/>
    <mergeCell ref="B64:C64"/>
    <mergeCell ref="A61:D61"/>
    <mergeCell ref="B63:C63"/>
  </mergeCells>
  <printOptions/>
  <pageMargins left="0.20000000298023224" right="0.20000000298023224" top="0.25" bottom="0.25" header="0.30000001192092896" footer="0.30000001192092896"/>
  <pageSetup errors="blank" fitToHeight="5" horizontalDpi="300" verticalDpi="300" orientation="portrait" scale="80"/>
  <headerFooter>
    <oddHeader>&amp;L&amp;12&amp;D   &amp;T&amp;R&amp;12&amp;P</oddHeader>
  </headerFooter>
  <rowBreaks count="4" manualBreakCount="4">
    <brk id="22" max="255" man="1"/>
    <brk id="42" max="255" man="1"/>
    <brk id="59" max="255" man="1"/>
    <brk id="79" max="255" man="1"/>
  </rowBreaks>
  <ignoredErrors>
    <ignoredError sqref="C27:C28 C31:C32 C40:C41" unlockedFormula="1"/>
  </ignoredErrors>
  <legacyDrawing r:id="rId2"/>
</worksheet>
</file>

<file path=xl/worksheets/sheet3.xml><?xml version="1.0" encoding="utf-8"?>
<worksheet xmlns="http://schemas.openxmlformats.org/spreadsheetml/2006/main" xmlns:r="http://schemas.openxmlformats.org/officeDocument/2006/relationships">
  <dimension ref="A1:M138"/>
  <sheetViews>
    <sheetView zoomScaleSheetLayoutView="100" workbookViewId="0" topLeftCell="A1">
      <selection activeCell="C79" sqref="C79"/>
    </sheetView>
  </sheetViews>
  <sheetFormatPr defaultColWidth="9.33203125" defaultRowHeight="12.75"/>
  <cols>
    <col min="1" max="1" width="9.33203125" style="0" customWidth="1"/>
    <col min="2" max="2" width="90.66015625" style="0" customWidth="1"/>
    <col min="3" max="3" width="21" style="0" customWidth="1"/>
    <col min="4" max="4" width="36.33203125" style="117" customWidth="1"/>
    <col min="5" max="5" width="14.66015625" style="0" customWidth="1"/>
  </cols>
  <sheetData>
    <row r="1" spans="1:4" ht="18" customHeight="1">
      <c r="A1" s="391" t="s">
        <v>66</v>
      </c>
      <c r="B1" s="391"/>
      <c r="C1" s="391"/>
      <c r="D1" s="33" t="s">
        <v>164</v>
      </c>
    </row>
    <row r="2" spans="1:13" ht="24.75">
      <c r="A2" s="421" t="s">
        <v>68</v>
      </c>
      <c r="B2" s="421"/>
      <c r="C2" s="421"/>
      <c r="D2" s="118" t="s">
        <v>165</v>
      </c>
      <c r="E2" s="2"/>
      <c r="F2" s="2"/>
      <c r="G2" s="2"/>
      <c r="H2" s="2"/>
      <c r="I2" s="2"/>
      <c r="J2" s="2"/>
      <c r="K2" s="2"/>
      <c r="L2" s="2"/>
      <c r="M2" s="2"/>
    </row>
    <row r="3" spans="1:11" ht="19.5">
      <c r="A3" s="422" t="s">
        <v>166</v>
      </c>
      <c r="B3" s="422"/>
      <c r="C3" s="422"/>
      <c r="D3" s="422"/>
      <c r="E3" s="2"/>
      <c r="F3" s="2"/>
      <c r="G3" s="2"/>
      <c r="H3" s="2"/>
      <c r="I3" s="2"/>
      <c r="J3" s="2"/>
      <c r="K3" s="2"/>
    </row>
    <row r="4" spans="1:11" ht="15">
      <c r="A4" s="482" t="str">
        <f>(eff_entity)</f>
        <v>SBO-BOOKER ISD (2019)</v>
      </c>
      <c r="B4" s="482"/>
      <c r="C4" s="483" t="s">
        <v>70</v>
      </c>
      <c r="D4" s="484"/>
      <c r="E4" s="2"/>
      <c r="F4" s="2"/>
      <c r="G4" s="2"/>
      <c r="H4" s="2"/>
      <c r="I4" s="2"/>
      <c r="J4" s="2"/>
      <c r="K4" s="2"/>
    </row>
    <row r="5" spans="1:13" ht="15">
      <c r="A5" s="480" t="s">
        <v>167</v>
      </c>
      <c r="B5" s="481"/>
      <c r="C5" s="485" t="s">
        <v>168</v>
      </c>
      <c r="D5" s="486"/>
      <c r="E5" s="2"/>
      <c r="F5" s="2"/>
      <c r="G5" s="2"/>
      <c r="H5" s="2"/>
      <c r="I5" s="2"/>
      <c r="J5" s="2"/>
      <c r="K5" s="2"/>
      <c r="L5" s="2"/>
      <c r="M5" s="2"/>
    </row>
    <row r="6" spans="1:13" ht="5.25" customHeight="1">
      <c r="A6" s="428"/>
      <c r="B6" s="428"/>
      <c r="C6" s="428"/>
      <c r="D6" s="428"/>
      <c r="E6" s="2"/>
      <c r="F6" s="2"/>
      <c r="G6" s="2"/>
      <c r="H6" s="2"/>
      <c r="I6" s="2"/>
      <c r="J6" s="2"/>
      <c r="K6" s="2"/>
      <c r="L6" s="2"/>
      <c r="M6" s="2"/>
    </row>
    <row r="7" spans="1:13" ht="157.5" customHeight="1">
      <c r="A7" s="435" t="s">
        <v>169</v>
      </c>
      <c r="B7" s="436"/>
      <c r="C7" s="436"/>
      <c r="D7" s="436"/>
      <c r="E7" s="2"/>
      <c r="F7" s="2"/>
      <c r="G7" s="2"/>
      <c r="H7" s="2"/>
      <c r="I7" s="2"/>
      <c r="J7" s="2"/>
      <c r="K7" s="2"/>
      <c r="L7" s="2"/>
      <c r="M7" s="2"/>
    </row>
    <row r="8" spans="1:13" ht="15">
      <c r="A8" s="429" t="s">
        <v>170</v>
      </c>
      <c r="B8" s="429"/>
      <c r="C8" s="429"/>
      <c r="D8" s="429"/>
      <c r="E8" s="2"/>
      <c r="F8" s="2"/>
      <c r="G8" s="2"/>
      <c r="H8" s="2"/>
      <c r="I8" s="2"/>
      <c r="J8" s="2"/>
      <c r="K8" s="2"/>
      <c r="L8" s="2"/>
      <c r="M8" s="2"/>
    </row>
    <row r="9" spans="1:13" ht="67.5" customHeight="1">
      <c r="A9" s="430" t="s">
        <v>75</v>
      </c>
      <c r="B9" s="431"/>
      <c r="C9" s="431"/>
      <c r="D9" s="431"/>
      <c r="E9" s="2"/>
      <c r="F9" s="2"/>
      <c r="G9" s="2"/>
      <c r="H9" s="2"/>
      <c r="I9" s="2"/>
      <c r="J9" s="2"/>
      <c r="K9" s="2"/>
      <c r="L9" s="2"/>
      <c r="M9" s="2"/>
    </row>
    <row r="10" spans="1:13" ht="29.25" customHeight="1">
      <c r="A10" s="55" t="s">
        <v>76</v>
      </c>
      <c r="B10" s="398" t="s">
        <v>77</v>
      </c>
      <c r="C10" s="399"/>
      <c r="D10" s="55" t="s">
        <v>78</v>
      </c>
      <c r="E10" s="2"/>
      <c r="F10" s="2"/>
      <c r="G10" s="2"/>
      <c r="H10" s="2"/>
      <c r="I10" s="2"/>
      <c r="J10" s="2"/>
      <c r="K10" s="2"/>
      <c r="L10" s="2"/>
      <c r="M10" s="2"/>
    </row>
    <row r="11" spans="1:13" ht="120" customHeight="1">
      <c r="A11" s="119">
        <v>1</v>
      </c>
      <c r="B11" s="120" t="s">
        <v>171</v>
      </c>
      <c r="C11" s="121"/>
      <c r="D11" s="122">
        <f>SUM(eff_histtxbl)</f>
        <v>174459372</v>
      </c>
      <c r="E11" s="2"/>
      <c r="F11" s="2"/>
      <c r="G11" s="2"/>
      <c r="H11" s="2"/>
      <c r="I11" s="2"/>
      <c r="J11" s="2"/>
      <c r="L11" s="2"/>
      <c r="M11" s="2"/>
    </row>
    <row r="12" spans="1:13" ht="100.5" customHeight="1">
      <c r="A12" s="119">
        <v>2</v>
      </c>
      <c r="B12" s="123" t="s">
        <v>172</v>
      </c>
      <c r="C12" s="124"/>
      <c r="D12" s="122">
        <f>SUM(eff_histtaxceiling)</f>
        <v>3167720</v>
      </c>
      <c r="E12" s="2"/>
      <c r="F12" s="2"/>
      <c r="G12" s="2"/>
      <c r="H12" s="2"/>
      <c r="I12" s="2"/>
      <c r="J12" s="2"/>
      <c r="L12" s="2"/>
      <c r="M12" s="2"/>
    </row>
    <row r="13" spans="1:13" ht="29.25" customHeight="1">
      <c r="A13" s="119">
        <v>3</v>
      </c>
      <c r="B13" s="125" t="s">
        <v>84</v>
      </c>
      <c r="C13" s="126"/>
      <c r="D13" s="122">
        <f>SUM(D11-D12)</f>
        <v>171291652</v>
      </c>
      <c r="E13" s="2"/>
      <c r="F13" s="2"/>
      <c r="G13" s="2"/>
      <c r="H13" s="2"/>
      <c r="I13" s="2"/>
      <c r="J13" s="2"/>
      <c r="L13" s="2"/>
      <c r="M13" s="2"/>
    </row>
    <row r="14" spans="1:13" ht="29.25" customHeight="1">
      <c r="A14" s="127">
        <v>4</v>
      </c>
      <c r="B14" s="128" t="s">
        <v>173</v>
      </c>
      <c r="C14" s="129"/>
      <c r="D14" s="130">
        <f>SUM(eff_histtaxrate)*100</f>
        <v>1.17</v>
      </c>
      <c r="E14" s="2"/>
      <c r="F14" s="2"/>
      <c r="G14" s="2"/>
      <c r="H14" s="2"/>
      <c r="I14" s="2"/>
      <c r="J14" s="2"/>
      <c r="L14" s="2"/>
      <c r="M14" s="2"/>
    </row>
    <row r="15" spans="1:13" ht="40.5" customHeight="1">
      <c r="A15" s="487">
        <v>5</v>
      </c>
      <c r="B15" s="131" t="s">
        <v>86</v>
      </c>
      <c r="C15" s="132"/>
      <c r="D15" s="133"/>
      <c r="E15" s="2"/>
      <c r="F15" s="2"/>
      <c r="G15" s="2"/>
      <c r="H15" s="2"/>
      <c r="I15" s="2"/>
      <c r="J15" s="2"/>
      <c r="L15" s="2"/>
      <c r="M15" s="2"/>
    </row>
    <row r="16" spans="1:13" ht="29.25" customHeight="1">
      <c r="A16" s="488"/>
      <c r="B16" s="134" t="s">
        <v>174</v>
      </c>
      <c r="C16" s="135">
        <v>0</v>
      </c>
      <c r="D16" s="136"/>
      <c r="E16" s="2"/>
      <c r="F16" s="2"/>
      <c r="G16" s="2"/>
      <c r="H16" s="2"/>
      <c r="I16" s="2"/>
      <c r="J16" s="2"/>
      <c r="L16" s="2"/>
      <c r="M16" s="2"/>
    </row>
    <row r="17" spans="1:13" ht="29.25" customHeight="1">
      <c r="A17" s="488"/>
      <c r="B17" s="134" t="s">
        <v>175</v>
      </c>
      <c r="C17" s="137">
        <v>0</v>
      </c>
      <c r="D17" s="136"/>
      <c r="E17" s="2"/>
      <c r="F17" s="2"/>
      <c r="G17" s="2"/>
      <c r="H17" s="2"/>
      <c r="I17" s="2"/>
      <c r="J17" s="2"/>
      <c r="L17" s="2"/>
      <c r="M17" s="2"/>
    </row>
    <row r="18" spans="1:13" ht="29.25" customHeight="1">
      <c r="A18" s="489"/>
      <c r="B18" s="139" t="s">
        <v>176</v>
      </c>
      <c r="C18" s="140"/>
      <c r="D18" s="141">
        <f>SUM(C16-C17)</f>
        <v>0</v>
      </c>
      <c r="E18" s="2"/>
      <c r="F18" s="2"/>
      <c r="G18" s="2"/>
      <c r="H18" s="2"/>
      <c r="I18" s="2"/>
      <c r="J18" s="2"/>
      <c r="L18" s="2"/>
      <c r="M18" s="2"/>
    </row>
    <row r="19" spans="1:13" ht="40.5" customHeight="1">
      <c r="A19" s="138">
        <v>6</v>
      </c>
      <c r="B19" s="142" t="s">
        <v>90</v>
      </c>
      <c r="C19" s="124"/>
      <c r="D19" s="141">
        <f>SUM(D18,D13)</f>
        <v>171291652</v>
      </c>
      <c r="E19" s="2"/>
      <c r="F19" s="2"/>
      <c r="G19" s="2"/>
      <c r="H19" s="2"/>
      <c r="I19" s="2"/>
      <c r="J19" s="2"/>
      <c r="L19" s="2"/>
      <c r="M19" s="2"/>
    </row>
    <row r="20" spans="1:13" ht="60.75" customHeight="1">
      <c r="A20" s="119">
        <v>7</v>
      </c>
      <c r="B20" s="465" t="s">
        <v>177</v>
      </c>
      <c r="C20" s="469"/>
      <c r="D20" s="143">
        <v>0</v>
      </c>
      <c r="E20" s="2"/>
      <c r="F20" s="2"/>
      <c r="G20" s="2"/>
      <c r="H20" s="2"/>
      <c r="I20" s="2"/>
      <c r="J20" s="2"/>
      <c r="L20" s="2"/>
      <c r="M20" s="2"/>
    </row>
    <row r="21" spans="1:13" ht="18" customHeight="1">
      <c r="A21" s="391" t="s">
        <v>66</v>
      </c>
      <c r="B21" s="391"/>
      <c r="C21" s="391"/>
      <c r="D21" s="33" t="s">
        <v>164</v>
      </c>
      <c r="E21" s="2"/>
      <c r="F21" s="2"/>
      <c r="G21" s="2"/>
      <c r="H21" s="2"/>
      <c r="I21" s="2"/>
      <c r="J21" s="2"/>
      <c r="L21" s="2"/>
      <c r="M21" s="2"/>
    </row>
    <row r="22" spans="1:13" ht="29.25" customHeight="1">
      <c r="A22" s="55" t="s">
        <v>76</v>
      </c>
      <c r="B22" s="398" t="s">
        <v>77</v>
      </c>
      <c r="C22" s="399"/>
      <c r="D22" s="55" t="s">
        <v>78</v>
      </c>
      <c r="E22" s="2"/>
      <c r="F22" s="2"/>
      <c r="G22" s="2"/>
      <c r="H22" s="2"/>
      <c r="I22" s="2"/>
      <c r="J22" s="2"/>
      <c r="L22" s="2"/>
      <c r="M22" s="2"/>
    </row>
    <row r="23" spans="1:13" ht="98.25" customHeight="1">
      <c r="A23" s="144">
        <v>8</v>
      </c>
      <c r="B23" s="463" t="s">
        <v>178</v>
      </c>
      <c r="C23" s="464"/>
      <c r="D23" s="145"/>
      <c r="E23" s="2"/>
      <c r="F23" s="2"/>
      <c r="G23" s="2"/>
      <c r="H23" s="2"/>
      <c r="I23" s="2"/>
      <c r="J23" s="2"/>
      <c r="L23" s="2"/>
      <c r="M23" s="2"/>
    </row>
    <row r="24" spans="1:13" ht="20.25" customHeight="1">
      <c r="A24" s="146"/>
      <c r="B24" s="134" t="s">
        <v>179</v>
      </c>
      <c r="C24" s="147">
        <f>SUM(eff_histabsolutexempt)</f>
        <v>1894</v>
      </c>
      <c r="D24" s="148"/>
      <c r="E24" s="2"/>
      <c r="F24" s="2"/>
      <c r="G24" s="2"/>
      <c r="H24" s="2"/>
      <c r="I24" s="2"/>
      <c r="J24" s="2"/>
      <c r="L24" s="2"/>
      <c r="M24" s="2"/>
    </row>
    <row r="25" spans="1:13" ht="36.75" customHeight="1">
      <c r="A25" s="146"/>
      <c r="B25" s="134" t="s">
        <v>180</v>
      </c>
      <c r="C25" s="149">
        <f>SUM(eff_partialexempt)</f>
        <v>191633</v>
      </c>
      <c r="D25" s="148"/>
      <c r="E25" s="2"/>
      <c r="F25" s="2"/>
      <c r="G25" s="2"/>
      <c r="H25" s="2"/>
      <c r="I25" s="2"/>
      <c r="J25" s="2"/>
      <c r="L25" s="2"/>
      <c r="M25" s="2"/>
    </row>
    <row r="26" spans="1:13" ht="24.75" customHeight="1">
      <c r="A26" s="150"/>
      <c r="B26" s="151" t="s">
        <v>181</v>
      </c>
      <c r="C26" s="121"/>
      <c r="D26" s="152">
        <f>SUM(C25,C24)</f>
        <v>193527</v>
      </c>
      <c r="E26" s="2"/>
      <c r="F26" s="2"/>
      <c r="G26" s="2"/>
      <c r="H26" s="2"/>
      <c r="I26" s="2"/>
      <c r="J26" s="2"/>
      <c r="L26" s="2"/>
      <c r="M26" s="2"/>
    </row>
    <row r="27" spans="1:13" ht="83.25" customHeight="1">
      <c r="A27" s="144">
        <v>9</v>
      </c>
      <c r="B27" s="463" t="s">
        <v>182</v>
      </c>
      <c r="C27" s="464"/>
      <c r="D27" s="145"/>
      <c r="E27" s="2"/>
      <c r="F27" s="2"/>
      <c r="G27" s="2"/>
      <c r="H27" s="2"/>
      <c r="I27" s="2"/>
      <c r="J27" s="2"/>
      <c r="K27" s="2"/>
      <c r="L27" s="2"/>
      <c r="M27" s="2"/>
    </row>
    <row r="28" spans="1:13" ht="26.25" customHeight="1">
      <c r="A28" s="153"/>
      <c r="B28" s="154" t="s">
        <v>183</v>
      </c>
      <c r="C28" s="155">
        <f>SUM(eff_histprdmkt)</f>
        <v>0</v>
      </c>
      <c r="D28" s="156"/>
      <c r="E28" s="2"/>
      <c r="F28" s="2"/>
      <c r="G28" s="2"/>
      <c r="H28" s="2"/>
      <c r="I28" s="2"/>
      <c r="J28" s="2"/>
      <c r="K28" s="2"/>
      <c r="L28" s="2"/>
      <c r="M28" s="2"/>
    </row>
    <row r="29" spans="1:13" ht="22.5" customHeight="1">
      <c r="A29" s="153"/>
      <c r="B29" s="154" t="s">
        <v>184</v>
      </c>
      <c r="C29" s="157">
        <f>SUM(eff_prdmkt)</f>
        <v>0</v>
      </c>
      <c r="D29" s="156"/>
      <c r="E29" s="2"/>
      <c r="F29" s="2"/>
      <c r="G29" s="2"/>
      <c r="H29" s="2"/>
      <c r="I29" s="2"/>
      <c r="J29" s="2"/>
      <c r="K29" s="2"/>
      <c r="L29" s="2"/>
      <c r="M29" s="2"/>
    </row>
    <row r="30" spans="1:13" ht="20.25" customHeight="1">
      <c r="A30" s="138"/>
      <c r="B30" s="158" t="s">
        <v>185</v>
      </c>
      <c r="C30" s="159"/>
      <c r="D30" s="160">
        <f>SUM(C28-C29)</f>
        <v>0</v>
      </c>
      <c r="E30" s="2"/>
      <c r="F30" s="2"/>
      <c r="G30" s="2"/>
      <c r="H30" s="2"/>
      <c r="I30" s="2"/>
      <c r="J30" s="2"/>
      <c r="K30" s="2"/>
      <c r="L30" s="2"/>
      <c r="M30" s="2"/>
    </row>
    <row r="31" spans="1:13" ht="25.5" customHeight="1">
      <c r="A31" s="138">
        <v>10</v>
      </c>
      <c r="B31" s="161" t="s">
        <v>100</v>
      </c>
      <c r="C31" s="162"/>
      <c r="D31" s="163">
        <f>SUM(D20,D26,D30)</f>
        <v>193527</v>
      </c>
      <c r="E31" s="2"/>
      <c r="F31" s="2"/>
      <c r="G31" s="2"/>
      <c r="H31" s="2"/>
      <c r="I31" s="2"/>
      <c r="J31" s="2"/>
      <c r="K31" s="2"/>
      <c r="L31" s="2"/>
      <c r="M31" s="2"/>
    </row>
    <row r="32" spans="1:9" ht="24.75" customHeight="1">
      <c r="A32" s="119">
        <v>11</v>
      </c>
      <c r="B32" s="164" t="s">
        <v>186</v>
      </c>
      <c r="C32" s="126"/>
      <c r="D32" s="165">
        <f>SUM(D19-D31)</f>
        <v>171098125</v>
      </c>
      <c r="E32" s="2"/>
      <c r="F32" s="2"/>
      <c r="G32" s="2"/>
      <c r="H32" s="2"/>
      <c r="I32" s="2"/>
    </row>
    <row r="33" spans="1:9" ht="29.25" customHeight="1">
      <c r="A33" s="119">
        <v>12</v>
      </c>
      <c r="B33" s="164" t="s">
        <v>102</v>
      </c>
      <c r="C33" s="126"/>
      <c r="D33" s="165">
        <f>SUM(D14)*D32/100</f>
        <v>2001848.0625</v>
      </c>
      <c r="E33" s="2"/>
      <c r="F33" s="2"/>
      <c r="G33" s="2"/>
      <c r="H33" s="2"/>
      <c r="I33" s="2"/>
    </row>
    <row r="34" spans="1:9" ht="96" customHeight="1">
      <c r="A34" s="119">
        <v>13</v>
      </c>
      <c r="B34" s="465" t="s">
        <v>187</v>
      </c>
      <c r="C34" s="469"/>
      <c r="D34" s="166">
        <v>0</v>
      </c>
      <c r="E34" s="2"/>
      <c r="F34" s="2"/>
      <c r="G34" s="2"/>
      <c r="H34" s="2"/>
      <c r="I34" s="2"/>
    </row>
    <row r="35" spans="1:9" ht="69" customHeight="1">
      <c r="A35" s="119">
        <v>14</v>
      </c>
      <c r="B35" s="465" t="s">
        <v>188</v>
      </c>
      <c r="C35" s="466"/>
      <c r="D35" s="167">
        <v>0</v>
      </c>
      <c r="E35" s="2"/>
      <c r="F35" s="2"/>
      <c r="G35" s="2"/>
      <c r="H35" s="2"/>
      <c r="I35" s="2"/>
    </row>
    <row r="36" spans="1:9" ht="40.5" customHeight="1">
      <c r="A36" s="119">
        <v>15</v>
      </c>
      <c r="B36" s="465" t="s">
        <v>189</v>
      </c>
      <c r="C36" s="466"/>
      <c r="D36" s="122">
        <f>SUM(D33,D34-D35)</f>
        <v>2001848.0625</v>
      </c>
      <c r="E36" s="2"/>
      <c r="F36" s="2"/>
      <c r="G36" s="2"/>
      <c r="H36" s="2"/>
      <c r="I36" s="2"/>
    </row>
    <row r="37" spans="1:9" ht="70.5" customHeight="1">
      <c r="A37" s="127">
        <v>16</v>
      </c>
      <c r="B37" s="463" t="s">
        <v>190</v>
      </c>
      <c r="C37" s="464"/>
      <c r="D37" s="168"/>
      <c r="E37" s="2"/>
      <c r="F37" s="2"/>
      <c r="G37" s="2"/>
      <c r="H37" s="2"/>
      <c r="I37" s="2"/>
    </row>
    <row r="38" spans="1:9" ht="21.75" customHeight="1">
      <c r="A38" s="153"/>
      <c r="B38" s="154" t="s">
        <v>191</v>
      </c>
      <c r="C38" s="169">
        <f>SUM(eff_certifiedtxbl)</f>
        <v>190095728</v>
      </c>
      <c r="D38" s="136"/>
      <c r="E38" s="2"/>
      <c r="F38" s="2"/>
      <c r="G38" s="2"/>
      <c r="H38" s="2"/>
      <c r="I38" s="2"/>
    </row>
    <row r="39" spans="1:9" ht="36.75" customHeight="1">
      <c r="A39" s="153"/>
      <c r="B39" s="170" t="s">
        <v>192</v>
      </c>
      <c r="C39" s="137">
        <v>0</v>
      </c>
      <c r="D39" s="171"/>
      <c r="E39" s="2"/>
      <c r="F39" s="2"/>
      <c r="G39" s="2"/>
      <c r="H39" s="2"/>
      <c r="I39" s="2"/>
    </row>
    <row r="40" spans="1:9" ht="53.25" customHeight="1">
      <c r="A40" s="146"/>
      <c r="B40" s="170" t="s">
        <v>193</v>
      </c>
      <c r="C40" s="172">
        <f>SUM(eff_pollution)</f>
        <v>0</v>
      </c>
      <c r="D40" s="136"/>
      <c r="E40" s="2"/>
      <c r="F40" s="2"/>
      <c r="G40" s="2"/>
      <c r="H40" s="2"/>
      <c r="I40" s="2"/>
    </row>
    <row r="41" spans="1:9" ht="79.5" customHeight="1">
      <c r="A41" s="146"/>
      <c r="B41" s="170" t="s">
        <v>194</v>
      </c>
      <c r="C41" s="137">
        <v>0</v>
      </c>
      <c r="D41" s="173"/>
      <c r="E41" s="2"/>
      <c r="F41" s="2"/>
      <c r="G41" s="2"/>
      <c r="H41" s="2"/>
      <c r="I41" s="2"/>
    </row>
    <row r="42" spans="1:9" ht="29.25" customHeight="1">
      <c r="A42" s="174"/>
      <c r="B42" s="158" t="s">
        <v>195</v>
      </c>
      <c r="C42" s="159"/>
      <c r="D42" s="175">
        <f>SUM(C38,C39,-C40,-C41)</f>
        <v>190095728</v>
      </c>
      <c r="E42" s="2"/>
      <c r="F42" s="2"/>
      <c r="G42" s="2"/>
      <c r="H42" s="2"/>
      <c r="I42" s="2"/>
    </row>
    <row r="43" spans="1:9" ht="18" customHeight="1">
      <c r="A43" s="391" t="s">
        <v>66</v>
      </c>
      <c r="B43" s="391"/>
      <c r="C43" s="391"/>
      <c r="D43" s="33" t="s">
        <v>164</v>
      </c>
      <c r="E43" s="2"/>
      <c r="F43" s="2"/>
      <c r="G43" s="2"/>
      <c r="H43" s="2"/>
      <c r="I43" s="2"/>
    </row>
    <row r="44" spans="1:9" ht="29.25" customHeight="1">
      <c r="A44" s="176" t="s">
        <v>76</v>
      </c>
      <c r="B44" s="490" t="s">
        <v>77</v>
      </c>
      <c r="C44" s="491"/>
      <c r="D44" s="176" t="s">
        <v>78</v>
      </c>
      <c r="E44" s="2"/>
      <c r="F44" s="2"/>
      <c r="G44" s="2"/>
      <c r="H44" s="2"/>
      <c r="I44" s="2"/>
    </row>
    <row r="45" spans="1:9" ht="40.5" customHeight="1">
      <c r="A45" s="144">
        <v>17</v>
      </c>
      <c r="B45" s="463" t="s">
        <v>196</v>
      </c>
      <c r="C45" s="464"/>
      <c r="D45" s="145"/>
      <c r="E45" s="2"/>
      <c r="F45" s="2"/>
      <c r="G45" s="2"/>
      <c r="H45" s="2"/>
      <c r="I45" s="2"/>
    </row>
    <row r="46" spans="1:9" ht="108.75" customHeight="1">
      <c r="A46" s="153"/>
      <c r="B46" s="177" t="s">
        <v>197</v>
      </c>
      <c r="C46" s="178">
        <v>0</v>
      </c>
      <c r="D46" s="179" t="s">
        <v>111</v>
      </c>
      <c r="E46" s="2"/>
      <c r="F46" s="2"/>
      <c r="G46" s="2"/>
      <c r="H46" s="2"/>
      <c r="I46" s="2"/>
    </row>
    <row r="47" spans="1:9" ht="153" customHeight="1">
      <c r="A47" s="153"/>
      <c r="B47" s="180" t="s">
        <v>198</v>
      </c>
      <c r="C47" s="135">
        <v>0</v>
      </c>
      <c r="D47" s="171"/>
      <c r="E47" s="2"/>
      <c r="F47" s="2"/>
      <c r="G47" s="2"/>
      <c r="H47" s="2"/>
      <c r="I47" s="2"/>
    </row>
    <row r="48" spans="1:13" ht="24.75" customHeight="1">
      <c r="A48" s="138"/>
      <c r="B48" s="151" t="s">
        <v>199</v>
      </c>
      <c r="C48" s="159"/>
      <c r="D48" s="163">
        <f>SUM(C46,C47)</f>
        <v>0</v>
      </c>
      <c r="E48" s="2"/>
      <c r="F48" s="2"/>
      <c r="G48" s="2"/>
      <c r="H48" s="2"/>
      <c r="I48" s="2"/>
      <c r="J48" s="2"/>
      <c r="K48" s="2"/>
      <c r="L48" s="2"/>
      <c r="M48" s="2"/>
    </row>
    <row r="49" spans="1:13" ht="87.75" customHeight="1">
      <c r="A49" s="119">
        <v>18</v>
      </c>
      <c r="B49" s="465" t="s">
        <v>200</v>
      </c>
      <c r="C49" s="466"/>
      <c r="D49" s="181">
        <f>SUM(eff_taxceiling)</f>
        <v>3076760</v>
      </c>
      <c r="E49" s="182"/>
      <c r="F49" s="182"/>
      <c r="G49" s="182"/>
      <c r="H49" s="182"/>
      <c r="I49" s="182"/>
      <c r="J49" s="182"/>
      <c r="K49" s="182"/>
      <c r="L49" s="182"/>
      <c r="M49" s="182"/>
    </row>
    <row r="50" spans="1:13" ht="22.5" customHeight="1">
      <c r="A50" s="119">
        <v>19</v>
      </c>
      <c r="B50" s="164" t="s">
        <v>201</v>
      </c>
      <c r="C50" s="126"/>
      <c r="D50" s="165">
        <f>SUM(D42,D48,-D49)</f>
        <v>187018968</v>
      </c>
      <c r="E50" s="2"/>
      <c r="F50" s="2"/>
      <c r="G50" s="2"/>
      <c r="H50" s="2"/>
      <c r="I50" s="183"/>
      <c r="J50" s="2"/>
      <c r="K50" s="2"/>
      <c r="L50" s="2"/>
      <c r="M50" s="2"/>
    </row>
    <row r="51" spans="1:13" ht="60.75" customHeight="1">
      <c r="A51" s="119">
        <v>20</v>
      </c>
      <c r="B51" s="465" t="s">
        <v>202</v>
      </c>
      <c r="C51" s="469"/>
      <c r="D51" s="184">
        <v>0</v>
      </c>
      <c r="E51" s="2"/>
      <c r="F51" s="2"/>
      <c r="G51" s="2"/>
      <c r="H51" s="2"/>
      <c r="I51" s="2"/>
      <c r="J51" s="2"/>
      <c r="K51" s="2"/>
      <c r="L51" s="2"/>
      <c r="M51" s="2"/>
    </row>
    <row r="52" spans="1:13" ht="149.25" customHeight="1">
      <c r="A52" s="119">
        <v>21</v>
      </c>
      <c r="B52" s="465" t="s">
        <v>203</v>
      </c>
      <c r="C52" s="466"/>
      <c r="D52" s="122">
        <f>SUM(eff_newtxbl)</f>
        <v>1751690</v>
      </c>
      <c r="E52" s="2"/>
      <c r="F52" s="2"/>
      <c r="G52" s="2"/>
      <c r="H52" s="2"/>
      <c r="I52" s="2"/>
      <c r="J52" s="2"/>
      <c r="K52" s="2"/>
      <c r="L52" s="2"/>
      <c r="M52" s="2"/>
    </row>
    <row r="53" spans="1:13" ht="29.25" customHeight="1">
      <c r="A53" s="119">
        <v>22</v>
      </c>
      <c r="B53" s="164" t="s">
        <v>204</v>
      </c>
      <c r="C53" s="126"/>
      <c r="D53" s="122">
        <f>SUM(D51,D52)</f>
        <v>1751690</v>
      </c>
      <c r="E53" s="2"/>
      <c r="F53" s="2"/>
      <c r="G53" s="2"/>
      <c r="H53" s="2"/>
      <c r="I53" s="2"/>
      <c r="J53" s="2"/>
      <c r="K53" s="2"/>
      <c r="L53" s="2"/>
      <c r="M53" s="2"/>
    </row>
    <row r="54" spans="1:4" ht="29.25" customHeight="1">
      <c r="A54" s="119">
        <v>23</v>
      </c>
      <c r="B54" s="164" t="s">
        <v>205</v>
      </c>
      <c r="C54" s="126"/>
      <c r="D54" s="122">
        <f>SUM(D50,-D53)</f>
        <v>185267278</v>
      </c>
    </row>
    <row r="55" spans="1:4" ht="29.25" customHeight="1">
      <c r="A55" s="119">
        <v>24</v>
      </c>
      <c r="B55" s="465" t="s">
        <v>206</v>
      </c>
      <c r="C55" s="466"/>
      <c r="D55" s="185">
        <f>SUM(D36/D54)*100</f>
        <v>1.0805189583991188</v>
      </c>
    </row>
    <row r="56" spans="1:4" ht="45" customHeight="1">
      <c r="A56" s="119">
        <v>25</v>
      </c>
      <c r="B56" s="465" t="s">
        <v>207</v>
      </c>
      <c r="C56" s="469"/>
      <c r="D56" s="186">
        <v>0</v>
      </c>
    </row>
    <row r="57" spans="1:7" ht="18" customHeight="1">
      <c r="A57" s="391" t="s">
        <v>66</v>
      </c>
      <c r="B57" s="391"/>
      <c r="C57" s="391"/>
      <c r="D57" s="33" t="s">
        <v>164</v>
      </c>
      <c r="G57" s="116"/>
    </row>
    <row r="58" spans="1:7" ht="29.25" customHeight="1">
      <c r="A58" s="397" t="s">
        <v>208</v>
      </c>
      <c r="B58" s="397"/>
      <c r="C58" s="397"/>
      <c r="D58" s="397"/>
      <c r="G58" s="116"/>
    </row>
    <row r="59" spans="1:7" ht="146.25" customHeight="1">
      <c r="A59" s="499" t="s">
        <v>209</v>
      </c>
      <c r="B59" s="500"/>
      <c r="C59" s="500"/>
      <c r="D59" s="500"/>
      <c r="G59" s="116"/>
    </row>
    <row r="60" spans="1:4" ht="29.25" customHeight="1">
      <c r="A60" s="55" t="s">
        <v>76</v>
      </c>
      <c r="B60" s="398" t="s">
        <v>210</v>
      </c>
      <c r="C60" s="399"/>
      <c r="D60" s="55" t="s">
        <v>78</v>
      </c>
    </row>
    <row r="61" spans="1:4" ht="24" customHeight="1">
      <c r="A61" s="119">
        <v>26</v>
      </c>
      <c r="B61" s="187" t="s">
        <v>211</v>
      </c>
      <c r="C61" s="188"/>
      <c r="D61" s="185">
        <f>SUM(eff_morate)*100</f>
        <v>1.17</v>
      </c>
    </row>
    <row r="62" spans="1:4" ht="22.5" customHeight="1">
      <c r="A62" s="127">
        <v>27</v>
      </c>
      <c r="B62" s="189" t="s">
        <v>212</v>
      </c>
      <c r="C62" s="190"/>
      <c r="D62" s="191">
        <f>SUM(D32)</f>
        <v>171098125</v>
      </c>
    </row>
    <row r="63" spans="1:4" ht="21.75" customHeight="1">
      <c r="A63" s="144">
        <v>28</v>
      </c>
      <c r="B63" s="192" t="s">
        <v>213</v>
      </c>
      <c r="C63" s="193"/>
      <c r="D63" s="194"/>
    </row>
    <row r="64" spans="1:4" ht="24" customHeight="1">
      <c r="A64" s="153"/>
      <c r="B64" s="195" t="s">
        <v>214</v>
      </c>
      <c r="C64" s="196">
        <f>SUM(D62*D61)/100</f>
        <v>2001848.0625</v>
      </c>
      <c r="D64" s="197"/>
    </row>
    <row r="65" spans="1:4" ht="87.75" customHeight="1">
      <c r="A65" s="153"/>
      <c r="B65" s="198" t="s">
        <v>215</v>
      </c>
      <c r="C65" s="135">
        <v>0</v>
      </c>
      <c r="D65" s="197"/>
    </row>
    <row r="66" spans="1:4" ht="52.5" customHeight="1">
      <c r="A66" s="199"/>
      <c r="B66" s="198" t="s">
        <v>216</v>
      </c>
      <c r="C66" s="200">
        <v>0</v>
      </c>
      <c r="D66" s="201"/>
    </row>
    <row r="67" spans="1:4" ht="132.75" customHeight="1">
      <c r="A67" s="202"/>
      <c r="B67" s="203" t="s">
        <v>217</v>
      </c>
      <c r="C67" s="204">
        <v>0</v>
      </c>
      <c r="D67" s="197"/>
    </row>
    <row r="68" spans="1:4" ht="15.75">
      <c r="A68" s="202"/>
      <c r="B68" s="203" t="s">
        <v>218</v>
      </c>
      <c r="C68" s="205" t="s">
        <v>219</v>
      </c>
      <c r="D68" s="197"/>
    </row>
    <row r="69" spans="1:4" ht="95.25" customHeight="1">
      <c r="A69" s="153"/>
      <c r="B69" s="198" t="s">
        <v>220</v>
      </c>
      <c r="C69" s="135">
        <v>0</v>
      </c>
      <c r="D69" s="197"/>
    </row>
    <row r="70" spans="1:4" ht="67.5" customHeight="1">
      <c r="A70" s="153"/>
      <c r="B70" s="198" t="s">
        <v>221</v>
      </c>
      <c r="C70" s="137">
        <v>0</v>
      </c>
      <c r="D70" s="197"/>
    </row>
    <row r="71" spans="1:4" ht="51.75" customHeight="1">
      <c r="A71" s="199"/>
      <c r="B71" s="206" t="s">
        <v>222</v>
      </c>
      <c r="C71" s="207">
        <f>SUM(C41)</f>
        <v>0</v>
      </c>
      <c r="D71" s="208"/>
    </row>
    <row r="72" spans="1:4" ht="39" customHeight="1">
      <c r="A72" s="209"/>
      <c r="B72" s="206" t="s">
        <v>223</v>
      </c>
      <c r="C72" s="210"/>
      <c r="D72" s="211">
        <f>C64+C65+C66+C69+C70-C71+IF(C68="RECEIVED",C67)+IF(C68="DISCONTINUED",C67*-1)</f>
        <v>2001848.0625</v>
      </c>
    </row>
    <row r="73" spans="1:4" ht="26.25" customHeight="1">
      <c r="A73" s="119">
        <v>29</v>
      </c>
      <c r="B73" s="465" t="s">
        <v>224</v>
      </c>
      <c r="C73" s="466"/>
      <c r="D73" s="212">
        <f>SUM(D54)</f>
        <v>185267278</v>
      </c>
    </row>
    <row r="74" spans="1:4" ht="31.5" customHeight="1">
      <c r="A74" s="127">
        <v>30</v>
      </c>
      <c r="B74" s="494" t="s">
        <v>225</v>
      </c>
      <c r="C74" s="495"/>
      <c r="D74" s="130">
        <f>SUM(D72/D73)*100</f>
        <v>1.0805189583991188</v>
      </c>
    </row>
    <row r="75" spans="1:4" ht="27.75" customHeight="1">
      <c r="A75" s="213">
        <v>31</v>
      </c>
      <c r="B75" s="493" t="s">
        <v>226</v>
      </c>
      <c r="C75" s="493"/>
      <c r="D75" s="214">
        <f>SUM(D74)*1.08</f>
        <v>1.1669604750710485</v>
      </c>
    </row>
    <row r="76" spans="1:4" ht="18" customHeight="1">
      <c r="A76" s="391" t="s">
        <v>66</v>
      </c>
      <c r="B76" s="391"/>
      <c r="C76" s="391"/>
      <c r="D76" s="33" t="s">
        <v>164</v>
      </c>
    </row>
    <row r="77" spans="1:4" ht="40.5" customHeight="1">
      <c r="A77" s="104" t="s">
        <v>76</v>
      </c>
      <c r="B77" s="470" t="s">
        <v>210</v>
      </c>
      <c r="C77" s="459"/>
      <c r="D77" s="105" t="s">
        <v>78</v>
      </c>
    </row>
    <row r="78" spans="1:4" ht="96" customHeight="1">
      <c r="A78" s="144">
        <v>32</v>
      </c>
      <c r="B78" s="494" t="s">
        <v>227</v>
      </c>
      <c r="C78" s="495"/>
      <c r="D78" s="215"/>
    </row>
    <row r="79" spans="1:4" ht="79.5" customHeight="1">
      <c r="A79" s="153"/>
      <c r="B79" s="216" t="s">
        <v>228</v>
      </c>
      <c r="C79" s="135">
        <v>0</v>
      </c>
      <c r="D79" s="217"/>
    </row>
    <row r="80" spans="1:4" ht="26.25" customHeight="1">
      <c r="A80" s="153"/>
      <c r="B80" s="198" t="s">
        <v>229</v>
      </c>
      <c r="C80" s="137">
        <v>0</v>
      </c>
      <c r="D80" s="217"/>
    </row>
    <row r="81" spans="1:4" ht="21" customHeight="1">
      <c r="A81" s="153"/>
      <c r="B81" s="198" t="s">
        <v>230</v>
      </c>
      <c r="C81" s="137">
        <v>0</v>
      </c>
      <c r="D81" s="218"/>
    </row>
    <row r="82" spans="1:4" ht="19.5" customHeight="1">
      <c r="A82" s="209"/>
      <c r="B82" s="142" t="s">
        <v>231</v>
      </c>
      <c r="C82" s="147"/>
      <c r="D82" s="147">
        <f>SUM(C79,-C80,-C81)</f>
        <v>0</v>
      </c>
    </row>
    <row r="83" spans="1:4" ht="24.75" customHeight="1">
      <c r="A83" s="138">
        <v>33</v>
      </c>
      <c r="B83" s="465" t="s">
        <v>135</v>
      </c>
      <c r="C83" s="469"/>
      <c r="D83" s="219">
        <v>0</v>
      </c>
    </row>
    <row r="84" spans="1:4" ht="25.5" customHeight="1">
      <c r="A84" s="119">
        <v>34</v>
      </c>
      <c r="B84" s="123" t="s">
        <v>232</v>
      </c>
      <c r="C84" s="124"/>
      <c r="D84" s="212">
        <f>SUM(D82-D83)</f>
        <v>0</v>
      </c>
    </row>
    <row r="85" spans="1:4" ht="40.5" customHeight="1">
      <c r="A85" s="119">
        <v>35</v>
      </c>
      <c r="B85" s="478" t="s">
        <v>233</v>
      </c>
      <c r="C85" s="479"/>
      <c r="D85" s="220">
        <v>1</v>
      </c>
    </row>
    <row r="86" spans="1:4" ht="22.5" customHeight="1">
      <c r="A86" s="119">
        <v>36</v>
      </c>
      <c r="B86" s="123" t="s">
        <v>234</v>
      </c>
      <c r="C86" s="124"/>
      <c r="D86" s="221">
        <f>SUM(D84)/D85</f>
        <v>0</v>
      </c>
    </row>
    <row r="87" spans="1:4" ht="24" customHeight="1">
      <c r="A87" s="119">
        <v>37</v>
      </c>
      <c r="B87" s="123" t="s">
        <v>235</v>
      </c>
      <c r="C87" s="124"/>
      <c r="D87" s="212">
        <f>SUM(D50)</f>
        <v>187018968</v>
      </c>
    </row>
    <row r="88" spans="1:4" ht="23.25" customHeight="1">
      <c r="A88" s="119">
        <v>38</v>
      </c>
      <c r="B88" s="123" t="s">
        <v>236</v>
      </c>
      <c r="C88" s="124"/>
      <c r="D88" s="185">
        <f>SUM(D86)/D87*100</f>
        <v>0</v>
      </c>
    </row>
    <row r="89" spans="1:4" ht="24.75" customHeight="1">
      <c r="A89" s="119">
        <v>39</v>
      </c>
      <c r="B89" s="123" t="s">
        <v>237</v>
      </c>
      <c r="C89" s="124"/>
      <c r="D89" s="185">
        <f>SUM(D75,D88)</f>
        <v>1.1669604750710485</v>
      </c>
    </row>
    <row r="90" spans="1:4" ht="36.75" customHeight="1">
      <c r="A90" s="119">
        <v>40</v>
      </c>
      <c r="B90" s="492" t="s">
        <v>238</v>
      </c>
      <c r="C90" s="492"/>
      <c r="D90" s="222">
        <v>0</v>
      </c>
    </row>
    <row r="91" spans="1:5" ht="11.25" customHeight="1">
      <c r="A91" s="223"/>
      <c r="B91" s="496"/>
      <c r="C91" s="496"/>
      <c r="D91" s="496"/>
      <c r="E91" s="224"/>
    </row>
    <row r="92" spans="1:6" ht="29.25" customHeight="1">
      <c r="A92" s="397" t="s">
        <v>239</v>
      </c>
      <c r="B92" s="397"/>
      <c r="C92" s="397"/>
      <c r="D92" s="397"/>
      <c r="E92" s="462"/>
      <c r="F92" s="462"/>
    </row>
    <row r="93" spans="1:6" ht="98.25" customHeight="1">
      <c r="A93" s="467" t="s">
        <v>240</v>
      </c>
      <c r="B93" s="468"/>
      <c r="C93" s="468"/>
      <c r="D93" s="468"/>
      <c r="E93" s="471"/>
      <c r="F93" s="471"/>
    </row>
    <row r="94" spans="1:6" ht="29.25" customHeight="1">
      <c r="A94" s="104" t="s">
        <v>76</v>
      </c>
      <c r="B94" s="470" t="s">
        <v>241</v>
      </c>
      <c r="C94" s="459"/>
      <c r="D94" s="105" t="s">
        <v>78</v>
      </c>
      <c r="E94" s="462"/>
      <c r="F94" s="462"/>
    </row>
    <row r="95" spans="1:6" ht="78" customHeight="1">
      <c r="A95" s="127">
        <v>41</v>
      </c>
      <c r="B95" s="465" t="s">
        <v>242</v>
      </c>
      <c r="C95" s="466"/>
      <c r="D95" s="225">
        <v>0</v>
      </c>
      <c r="E95" s="462"/>
      <c r="F95" s="462"/>
    </row>
    <row r="96" spans="1:6" ht="166.5" customHeight="1">
      <c r="A96" s="226">
        <v>42</v>
      </c>
      <c r="B96" s="227" t="s">
        <v>243</v>
      </c>
      <c r="C96" s="228"/>
      <c r="D96" s="229">
        <v>0</v>
      </c>
      <c r="E96" s="462"/>
      <c r="F96" s="462"/>
    </row>
    <row r="97" spans="1:5" ht="30" customHeight="1">
      <c r="A97" s="119">
        <v>43</v>
      </c>
      <c r="B97" s="465" t="s">
        <v>244</v>
      </c>
      <c r="C97" s="466"/>
      <c r="D97" s="212">
        <f>SUM(D87)</f>
        <v>187018968</v>
      </c>
      <c r="E97" s="230"/>
    </row>
    <row r="98" spans="1:5" ht="18" customHeight="1">
      <c r="A98" s="391" t="s">
        <v>66</v>
      </c>
      <c r="B98" s="391"/>
      <c r="C98" s="391"/>
      <c r="D98" s="33" t="s">
        <v>164</v>
      </c>
      <c r="E98" s="230"/>
    </row>
    <row r="99" spans="1:5" ht="12" customHeight="1">
      <c r="A99" s="475"/>
      <c r="B99" s="475"/>
      <c r="C99" s="475"/>
      <c r="D99" s="475"/>
      <c r="E99" s="230"/>
    </row>
    <row r="100" spans="1:5" ht="29.25" customHeight="1">
      <c r="A100" s="104" t="s">
        <v>76</v>
      </c>
      <c r="B100" s="470" t="s">
        <v>241</v>
      </c>
      <c r="C100" s="459"/>
      <c r="D100" s="105" t="s">
        <v>78</v>
      </c>
      <c r="E100" s="230"/>
    </row>
    <row r="101" spans="1:4" ht="33.75" customHeight="1">
      <c r="A101" s="119">
        <v>44</v>
      </c>
      <c r="B101" s="476" t="s">
        <v>245</v>
      </c>
      <c r="C101" s="477"/>
      <c r="D101" s="231">
        <f>SUM(D96)/D97*100</f>
        <v>0</v>
      </c>
    </row>
    <row r="102" spans="1:4" ht="42" customHeight="1">
      <c r="A102" s="119">
        <v>45</v>
      </c>
      <c r="B102" s="465" t="s">
        <v>246</v>
      </c>
      <c r="C102" s="466"/>
      <c r="D102" s="232">
        <v>0</v>
      </c>
    </row>
    <row r="103" spans="1:4" ht="54" customHeight="1">
      <c r="A103" s="226">
        <v>46</v>
      </c>
      <c r="B103" s="465" t="s">
        <v>247</v>
      </c>
      <c r="C103" s="466"/>
      <c r="D103" s="233">
        <v>0</v>
      </c>
    </row>
    <row r="104" spans="1:4" ht="44.25" customHeight="1">
      <c r="A104" s="119">
        <v>47</v>
      </c>
      <c r="B104" s="465" t="s">
        <v>248</v>
      </c>
      <c r="C104" s="466"/>
      <c r="D104" s="233">
        <v>0</v>
      </c>
    </row>
    <row r="105" spans="1:4" ht="24" customHeight="1">
      <c r="A105" s="119">
        <v>48</v>
      </c>
      <c r="B105" s="465" t="s">
        <v>249</v>
      </c>
      <c r="C105" s="466"/>
      <c r="D105" s="234">
        <f>SUM(D104-D101)</f>
        <v>0</v>
      </c>
    </row>
    <row r="106" spans="1:4" ht="12" customHeight="1">
      <c r="A106" s="235"/>
      <c r="B106" s="235"/>
      <c r="C106" s="235"/>
      <c r="D106" s="235"/>
    </row>
    <row r="107" spans="1:4" ht="29.25" customHeight="1">
      <c r="A107" s="397" t="s">
        <v>250</v>
      </c>
      <c r="B107" s="397"/>
      <c r="C107" s="397"/>
      <c r="D107" s="397"/>
    </row>
    <row r="108" spans="1:4" ht="141" customHeight="1">
      <c r="A108" s="472" t="s">
        <v>251</v>
      </c>
      <c r="B108" s="473"/>
      <c r="C108" s="473"/>
      <c r="D108" s="474"/>
    </row>
    <row r="109" spans="1:4" ht="29.25" customHeight="1">
      <c r="A109" s="105" t="s">
        <v>76</v>
      </c>
      <c r="B109" s="458" t="s">
        <v>144</v>
      </c>
      <c r="C109" s="459"/>
      <c r="D109" s="105" t="s">
        <v>78</v>
      </c>
    </row>
    <row r="110" spans="1:4" ht="58.5" customHeight="1">
      <c r="A110" s="119">
        <v>49</v>
      </c>
      <c r="B110" s="465" t="s">
        <v>252</v>
      </c>
      <c r="C110" s="466"/>
      <c r="D110" s="236">
        <v>0</v>
      </c>
    </row>
    <row r="111" spans="1:4" ht="26.25" customHeight="1">
      <c r="A111" s="119">
        <v>50</v>
      </c>
      <c r="B111" s="465" t="s">
        <v>244</v>
      </c>
      <c r="C111" s="466"/>
      <c r="D111" s="212">
        <f>SUM(D87)</f>
        <v>187018968</v>
      </c>
    </row>
    <row r="112" spans="1:4" ht="25.5" customHeight="1">
      <c r="A112" s="119">
        <v>51</v>
      </c>
      <c r="B112" s="465" t="s">
        <v>253</v>
      </c>
      <c r="C112" s="466"/>
      <c r="D112" s="237">
        <f>SUM(D110/D111)*100</f>
        <v>0</v>
      </c>
    </row>
    <row r="113" spans="1:4" ht="49.5" customHeight="1">
      <c r="A113" s="119">
        <v>52</v>
      </c>
      <c r="B113" s="497" t="s">
        <v>254</v>
      </c>
      <c r="C113" s="498"/>
      <c r="D113" s="233"/>
    </row>
    <row r="114" spans="1:4" ht="12" customHeight="1">
      <c r="A114" s="238"/>
      <c r="B114" s="238"/>
      <c r="C114" s="238"/>
      <c r="D114" s="239"/>
    </row>
    <row r="115" spans="1:4" ht="29.25" customHeight="1">
      <c r="A115" s="397" t="s">
        <v>255</v>
      </c>
      <c r="B115" s="397"/>
      <c r="C115" s="397"/>
      <c r="D115" s="397"/>
    </row>
    <row r="116" ht="12" customHeight="1"/>
    <row r="117" spans="1:3" ht="15">
      <c r="A117" s="453" t="s">
        <v>150</v>
      </c>
      <c r="B117" s="453"/>
      <c r="C117" s="453"/>
    </row>
    <row r="118" spans="2:3" ht="15">
      <c r="B118" s="453"/>
      <c r="C118" s="453"/>
    </row>
    <row r="119" spans="1:4" ht="15">
      <c r="A119" s="111"/>
      <c r="B119" s="453" t="s">
        <v>256</v>
      </c>
      <c r="C119" s="453"/>
      <c r="D119" s="112" t="s">
        <v>152</v>
      </c>
    </row>
    <row r="120" spans="1:4" ht="15">
      <c r="A120" s="111"/>
      <c r="B120" s="111"/>
      <c r="C120" s="111"/>
      <c r="D120" s="113"/>
    </row>
    <row r="121" spans="1:4" ht="15">
      <c r="A121" s="111"/>
      <c r="B121" s="453" t="s">
        <v>257</v>
      </c>
      <c r="C121" s="453"/>
      <c r="D121" s="112" t="s">
        <v>152</v>
      </c>
    </row>
    <row r="122" spans="1:4" ht="15">
      <c r="A122" s="111"/>
      <c r="B122" s="111"/>
      <c r="C122" s="111"/>
      <c r="D122" s="113"/>
    </row>
    <row r="123" spans="1:4" ht="15">
      <c r="A123" s="111"/>
      <c r="B123" s="453" t="s">
        <v>258</v>
      </c>
      <c r="C123" s="453"/>
      <c r="D123" s="240">
        <f>SUM(D113)/100</f>
        <v>0</v>
      </c>
    </row>
    <row r="124" spans="1:4" ht="15">
      <c r="A124" s="111"/>
      <c r="B124" s="111"/>
      <c r="C124" s="111"/>
      <c r="D124" s="113"/>
    </row>
    <row r="125" spans="1:4" ht="29.25" customHeight="1">
      <c r="A125" s="429" t="s">
        <v>259</v>
      </c>
      <c r="B125" s="429"/>
      <c r="C125" s="429"/>
      <c r="D125" s="429"/>
    </row>
    <row r="126" spans="1:4" ht="12" customHeight="1">
      <c r="A126" s="111"/>
      <c r="B126" s="111"/>
      <c r="C126" s="111"/>
      <c r="D126" s="113"/>
    </row>
    <row r="127" spans="1:4" ht="15">
      <c r="A127" s="453" t="s">
        <v>260</v>
      </c>
      <c r="B127" s="453"/>
      <c r="C127" s="453"/>
      <c r="D127" s="453"/>
    </row>
    <row r="128" spans="1:4" ht="15">
      <c r="A128" s="111"/>
      <c r="B128" s="111"/>
      <c r="C128" s="111"/>
      <c r="D128" s="113"/>
    </row>
    <row r="129" spans="1:4" ht="15">
      <c r="A129" s="454" t="s">
        <v>157</v>
      </c>
      <c r="B129" s="439"/>
      <c r="C129" s="111"/>
      <c r="D129" s="113"/>
    </row>
    <row r="130" spans="1:4" ht="15">
      <c r="A130" s="454"/>
      <c r="B130" s="440"/>
      <c r="C130" s="111"/>
      <c r="D130" s="113"/>
    </row>
    <row r="131" spans="1:4" ht="15">
      <c r="A131" s="111"/>
      <c r="B131" s="111" t="s">
        <v>261</v>
      </c>
      <c r="C131" s="111"/>
      <c r="D131" s="113"/>
    </row>
    <row r="132" spans="1:4" ht="15">
      <c r="A132" s="454" t="s">
        <v>159</v>
      </c>
      <c r="B132" s="439"/>
      <c r="C132" s="111"/>
      <c r="D132" s="113"/>
    </row>
    <row r="133" spans="1:4" ht="15">
      <c r="A133" s="454"/>
      <c r="B133" s="440"/>
      <c r="C133" s="111"/>
      <c r="D133" s="115"/>
    </row>
    <row r="134" spans="1:4" ht="15">
      <c r="A134" s="111"/>
      <c r="B134" s="111" t="s">
        <v>262</v>
      </c>
      <c r="C134" s="111"/>
      <c r="D134" s="111" t="s">
        <v>161</v>
      </c>
    </row>
    <row r="135" spans="1:4" ht="15">
      <c r="A135" s="111"/>
      <c r="B135" s="111"/>
      <c r="C135" s="111"/>
      <c r="D135" s="113"/>
    </row>
    <row r="136" spans="1:4" ht="15">
      <c r="A136" s="111"/>
      <c r="B136" s="111"/>
      <c r="C136" s="111"/>
      <c r="D136" s="113"/>
    </row>
    <row r="137" spans="1:4" ht="15">
      <c r="A137" s="460" t="s">
        <v>162</v>
      </c>
      <c r="B137" s="460"/>
      <c r="C137" s="460"/>
      <c r="D137" s="113"/>
    </row>
    <row r="138" spans="1:4" ht="15">
      <c r="A138" s="461" t="s">
        <v>263</v>
      </c>
      <c r="B138" s="461"/>
      <c r="C138" s="111"/>
      <c r="D138" s="113"/>
    </row>
  </sheetData>
  <sheetProtection password="CCA6" sheet="1" selectLockedCells="1"/>
  <mergeCells count="83">
    <mergeCell ref="A138:B138"/>
    <mergeCell ref="B123:C123"/>
    <mergeCell ref="A125:D125"/>
    <mergeCell ref="A127:D127"/>
    <mergeCell ref="B111:C111"/>
    <mergeCell ref="B112:C112"/>
    <mergeCell ref="A137:C137"/>
    <mergeCell ref="B129:B130"/>
    <mergeCell ref="A115:D115"/>
    <mergeCell ref="A132:A133"/>
    <mergeCell ref="B132:B133"/>
    <mergeCell ref="A21:C21"/>
    <mergeCell ref="B74:C74"/>
    <mergeCell ref="B94:C94"/>
    <mergeCell ref="B113:C113"/>
    <mergeCell ref="A129:A130"/>
    <mergeCell ref="B121:C121"/>
    <mergeCell ref="B60:C60"/>
    <mergeCell ref="A59:D59"/>
    <mergeCell ref="B119:C119"/>
    <mergeCell ref="B118:C118"/>
    <mergeCell ref="B100:C100"/>
    <mergeCell ref="B110:C110"/>
    <mergeCell ref="A117:C117"/>
    <mergeCell ref="B90:C90"/>
    <mergeCell ref="A3:D3"/>
    <mergeCell ref="B75:C75"/>
    <mergeCell ref="B78:C78"/>
    <mergeCell ref="B91:D91"/>
    <mergeCell ref="A92:D92"/>
    <mergeCell ref="A15:A18"/>
    <mergeCell ref="A57:C57"/>
    <mergeCell ref="A6:D6"/>
    <mergeCell ref="A9:D9"/>
    <mergeCell ref="B55:C55"/>
    <mergeCell ref="B44:C44"/>
    <mergeCell ref="B56:C56"/>
    <mergeCell ref="A1:C1"/>
    <mergeCell ref="A5:B5"/>
    <mergeCell ref="A4:B4"/>
    <mergeCell ref="C4:D4"/>
    <mergeCell ref="C5:D5"/>
    <mergeCell ref="B10:C10"/>
    <mergeCell ref="A2:C2"/>
    <mergeCell ref="A7:D7"/>
    <mergeCell ref="A8:D8"/>
    <mergeCell ref="A99:D99"/>
    <mergeCell ref="B101:C101"/>
    <mergeCell ref="A43:C43"/>
    <mergeCell ref="B85:C85"/>
    <mergeCell ref="B83:C83"/>
    <mergeCell ref="B51:C51"/>
    <mergeCell ref="B52:C52"/>
    <mergeCell ref="B109:C109"/>
    <mergeCell ref="A108:D108"/>
    <mergeCell ref="B95:C95"/>
    <mergeCell ref="A107:D107"/>
    <mergeCell ref="B102:C102"/>
    <mergeCell ref="B105:C105"/>
    <mergeCell ref="B97:C97"/>
    <mergeCell ref="B103:C103"/>
    <mergeCell ref="A98:C98"/>
    <mergeCell ref="B104:C104"/>
    <mergeCell ref="E92:F92"/>
    <mergeCell ref="B73:C73"/>
    <mergeCell ref="B22:C22"/>
    <mergeCell ref="B36:C36"/>
    <mergeCell ref="B37:C37"/>
    <mergeCell ref="E96:F96"/>
    <mergeCell ref="A76:C76"/>
    <mergeCell ref="B77:C77"/>
    <mergeCell ref="A58:D58"/>
    <mergeCell ref="E93:F93"/>
    <mergeCell ref="E95:F95"/>
    <mergeCell ref="E94:F94"/>
    <mergeCell ref="B45:C45"/>
    <mergeCell ref="B49:C49"/>
    <mergeCell ref="A93:D93"/>
    <mergeCell ref="B20:C20"/>
    <mergeCell ref="B23:C23"/>
    <mergeCell ref="B27:C27"/>
    <mergeCell ref="B34:C34"/>
    <mergeCell ref="B35:C35"/>
  </mergeCells>
  <dataValidations count="1">
    <dataValidation type="list" allowBlank="1" showErrorMessage="1" sqref="C68">
      <formula1>"NA,DISCONTINUED,RECEIVED"</formula1>
    </dataValidation>
  </dataValidations>
  <printOptions/>
  <pageMargins left="0.25" right="0.1701388955116272" top="0.4201388955116272" bottom="0.22986111044883728" header="0.22013889253139496" footer="0.17986111342906952"/>
  <pageSetup errors="blank" fitToHeight="17" horizontalDpi="300" verticalDpi="300" orientation="portrait" scale="71"/>
  <headerFooter>
    <oddHeader>&amp;L&amp;D   &amp;T&amp;R&amp;P</oddHeader>
  </headerFooter>
  <rowBreaks count="5" manualBreakCount="5">
    <brk id="20" max="255" man="1"/>
    <brk id="42" max="255" man="1"/>
    <brk id="56" max="255" man="1"/>
    <brk id="75" max="255" man="1"/>
    <brk id="97" max="255" man="1"/>
  </rowBreaks>
</worksheet>
</file>

<file path=xl/worksheets/sheet4.xml><?xml version="1.0" encoding="utf-8"?>
<worksheet xmlns="http://schemas.openxmlformats.org/spreadsheetml/2006/main" xmlns:r="http://schemas.openxmlformats.org/officeDocument/2006/relationships">
  <dimension ref="A1:J109"/>
  <sheetViews>
    <sheetView zoomScalePageLayoutView="0" workbookViewId="0" topLeftCell="A1">
      <selection activeCell="G6" sqref="G6:H6"/>
    </sheetView>
  </sheetViews>
  <sheetFormatPr defaultColWidth="9.33203125" defaultRowHeight="12.75"/>
  <cols>
    <col min="1" max="1" width="9.33203125" style="0" customWidth="1"/>
    <col min="2" max="2" width="90.16015625" style="0" customWidth="1"/>
    <col min="3" max="3" width="21" style="0" customWidth="1"/>
    <col min="4" max="4" width="39.16015625" style="0" customWidth="1"/>
  </cols>
  <sheetData>
    <row r="1" spans="1:4" ht="18" customHeight="1">
      <c r="A1" s="391" t="s">
        <v>66</v>
      </c>
      <c r="B1" s="391"/>
      <c r="C1" s="391"/>
      <c r="D1" s="33" t="s">
        <v>264</v>
      </c>
    </row>
    <row r="2" spans="1:4" ht="24.75">
      <c r="A2" s="421" t="s">
        <v>265</v>
      </c>
      <c r="B2" s="421"/>
      <c r="C2" s="421"/>
      <c r="D2" s="118" t="s">
        <v>165</v>
      </c>
    </row>
    <row r="3" spans="1:4" ht="19.5">
      <c r="A3" s="422"/>
      <c r="B3" s="422"/>
      <c r="C3" s="422"/>
      <c r="D3" s="422"/>
    </row>
    <row r="4" spans="1:4" ht="15">
      <c r="A4" s="482" t="str">
        <f>(eff_entity)</f>
        <v>SBO-BOOKER ISD (2019)</v>
      </c>
      <c r="B4" s="482"/>
      <c r="C4" s="483" t="s">
        <v>70</v>
      </c>
      <c r="D4" s="484"/>
    </row>
    <row r="5" spans="1:4" ht="15">
      <c r="A5" s="480" t="s">
        <v>266</v>
      </c>
      <c r="B5" s="481"/>
      <c r="C5" s="485" t="s">
        <v>267</v>
      </c>
      <c r="D5" s="486"/>
    </row>
    <row r="6" spans="1:4" ht="15" customHeight="1">
      <c r="A6" s="428"/>
      <c r="B6" s="428"/>
      <c r="C6" s="428"/>
      <c r="D6" s="428"/>
    </row>
    <row r="7" spans="1:4" ht="216.75" customHeight="1">
      <c r="A7" s="435" t="s">
        <v>268</v>
      </c>
      <c r="B7" s="436"/>
      <c r="C7" s="436"/>
      <c r="D7" s="436"/>
    </row>
    <row r="8" spans="1:4" ht="15">
      <c r="A8" s="429" t="s">
        <v>269</v>
      </c>
      <c r="B8" s="429"/>
      <c r="C8" s="429"/>
      <c r="D8" s="429"/>
    </row>
    <row r="9" spans="1:4" ht="63.75" customHeight="1">
      <c r="A9" s="430" t="s">
        <v>270</v>
      </c>
      <c r="B9" s="431"/>
      <c r="C9" s="431"/>
      <c r="D9" s="431"/>
    </row>
    <row r="10" spans="1:4" ht="15">
      <c r="A10" s="55" t="s">
        <v>76</v>
      </c>
      <c r="B10" s="398" t="s">
        <v>241</v>
      </c>
      <c r="C10" s="399"/>
      <c r="D10" s="55" t="s">
        <v>78</v>
      </c>
    </row>
    <row r="11" spans="1:4" ht="30.75" customHeight="1">
      <c r="A11" s="119">
        <v>1</v>
      </c>
      <c r="B11" s="505" t="s">
        <v>271</v>
      </c>
      <c r="C11" s="506"/>
      <c r="D11" s="241"/>
    </row>
    <row r="12" spans="1:4" ht="40.5" customHeight="1">
      <c r="A12" s="119">
        <v>2</v>
      </c>
      <c r="B12" s="465" t="s">
        <v>272</v>
      </c>
      <c r="C12" s="466"/>
      <c r="D12" s="241"/>
    </row>
    <row r="13" spans="1:4" ht="30.75" customHeight="1">
      <c r="A13" s="119">
        <v>3</v>
      </c>
      <c r="B13" s="465" t="s">
        <v>273</v>
      </c>
      <c r="C13" s="466"/>
      <c r="D13" s="122">
        <f>SUM(D11-D12)</f>
        <v>0</v>
      </c>
    </row>
    <row r="14" spans="1:4" ht="30.75" customHeight="1">
      <c r="A14" s="119">
        <v>4</v>
      </c>
      <c r="B14" s="465" t="s">
        <v>274</v>
      </c>
      <c r="C14" s="466"/>
      <c r="D14" s="242"/>
    </row>
    <row r="15" spans="1:4" ht="30.75" customHeight="1">
      <c r="A15" s="119">
        <v>5</v>
      </c>
      <c r="B15" s="465" t="s">
        <v>275</v>
      </c>
      <c r="C15" s="466"/>
      <c r="D15" s="185">
        <f>SUM(D13)*D14/100</f>
        <v>0</v>
      </c>
    </row>
    <row r="16" spans="1:4" ht="30.75" customHeight="1">
      <c r="A16" s="119">
        <v>6</v>
      </c>
      <c r="B16" s="465" t="s">
        <v>276</v>
      </c>
      <c r="C16" s="466"/>
      <c r="D16" s="122">
        <f>SUM(D15)*1.08</f>
        <v>0</v>
      </c>
    </row>
    <row r="17" spans="1:4" ht="30.75" customHeight="1">
      <c r="A17" s="119">
        <v>7</v>
      </c>
      <c r="B17" s="503" t="s">
        <v>277</v>
      </c>
      <c r="C17" s="504"/>
      <c r="D17" s="241"/>
    </row>
    <row r="18" spans="1:4" ht="40.5" customHeight="1">
      <c r="A18" s="119">
        <v>8</v>
      </c>
      <c r="B18" s="503" t="s">
        <v>278</v>
      </c>
      <c r="C18" s="504"/>
      <c r="D18" s="241"/>
    </row>
    <row r="19" spans="1:4" ht="30.75" customHeight="1">
      <c r="A19" s="119">
        <v>9</v>
      </c>
      <c r="B19" s="503" t="s">
        <v>279</v>
      </c>
      <c r="C19" s="504"/>
      <c r="D19" s="122">
        <f>SUM(D17-D18)</f>
        <v>0</v>
      </c>
    </row>
    <row r="20" spans="1:4" ht="30.75" customHeight="1">
      <c r="A20" s="119">
        <v>10</v>
      </c>
      <c r="B20" s="503" t="s">
        <v>280</v>
      </c>
      <c r="C20" s="504"/>
      <c r="D20" s="122" t="e">
        <f>SUM(D16/D19)*100</f>
        <v>#DIV/0!</v>
      </c>
    </row>
    <row r="21" spans="1:4" ht="30.75" customHeight="1">
      <c r="A21" s="119">
        <v>11</v>
      </c>
      <c r="B21" s="503" t="s">
        <v>281</v>
      </c>
      <c r="C21" s="504"/>
      <c r="D21" s="241"/>
    </row>
    <row r="22" spans="1:4" ht="30.75" customHeight="1">
      <c r="A22" s="119">
        <v>12</v>
      </c>
      <c r="B22" s="503" t="s">
        <v>282</v>
      </c>
      <c r="C22" s="504"/>
      <c r="D22" s="243"/>
    </row>
    <row r="23" spans="1:4" ht="58.5" customHeight="1">
      <c r="A23" s="119">
        <v>13</v>
      </c>
      <c r="B23" s="503" t="s">
        <v>283</v>
      </c>
      <c r="C23" s="504"/>
      <c r="D23" s="122" t="e">
        <f>SUM(D20:D22)</f>
        <v>#DIV/0!</v>
      </c>
    </row>
    <row r="28" spans="1:4" ht="18">
      <c r="A28" s="391"/>
      <c r="B28" s="391"/>
      <c r="C28" s="391"/>
      <c r="D28" s="33"/>
    </row>
    <row r="29" spans="1:5" ht="13.5">
      <c r="A29" s="244" t="s">
        <v>284</v>
      </c>
      <c r="D29" s="502" t="s">
        <v>285</v>
      </c>
      <c r="E29" s="502"/>
    </row>
    <row r="30" spans="1:5" ht="13.5">
      <c r="A30" s="244" t="s">
        <v>286</v>
      </c>
      <c r="D30" s="501" t="s">
        <v>287</v>
      </c>
      <c r="E30" s="501"/>
    </row>
    <row r="31" spans="1:10" ht="17.25" customHeight="1">
      <c r="A31" s="244"/>
      <c r="B31" s="246"/>
      <c r="C31" s="246"/>
      <c r="D31" s="247" t="s">
        <v>288</v>
      </c>
      <c r="E31" s="246"/>
      <c r="F31" s="246"/>
      <c r="G31" s="246"/>
      <c r="H31" s="246"/>
      <c r="I31" s="246"/>
      <c r="J31" s="246"/>
    </row>
    <row r="32" spans="1:4" ht="15">
      <c r="A32" s="246"/>
      <c r="D32" s="248"/>
    </row>
    <row r="34" spans="1:4" ht="18">
      <c r="A34" s="391" t="s">
        <v>66</v>
      </c>
      <c r="B34" s="391"/>
      <c r="C34" s="391"/>
      <c r="D34" s="33" t="s">
        <v>264</v>
      </c>
    </row>
    <row r="36" spans="1:4" ht="15">
      <c r="A36" s="429" t="s">
        <v>289</v>
      </c>
      <c r="B36" s="429"/>
      <c r="C36" s="429"/>
      <c r="D36" s="429"/>
    </row>
    <row r="38" spans="1:4" ht="15">
      <c r="A38" s="453" t="s">
        <v>290</v>
      </c>
      <c r="B38" s="453"/>
      <c r="C38" s="453"/>
      <c r="D38" s="453"/>
    </row>
    <row r="40" spans="1:2" ht="15" customHeight="1">
      <c r="A40" s="454" t="s">
        <v>157</v>
      </c>
      <c r="B40" s="439"/>
    </row>
    <row r="41" spans="1:2" ht="15" customHeight="1">
      <c r="A41" s="454"/>
      <c r="B41" s="440"/>
    </row>
    <row r="42" ht="15">
      <c r="B42" s="111" t="s">
        <v>291</v>
      </c>
    </row>
    <row r="43" spans="1:2" ht="15" customHeight="1">
      <c r="A43" s="454" t="s">
        <v>157</v>
      </c>
      <c r="B43" s="439"/>
    </row>
    <row r="44" spans="1:4" ht="15" customHeight="1">
      <c r="A44" s="454"/>
      <c r="B44" s="440"/>
      <c r="D44" s="115"/>
    </row>
    <row r="45" spans="2:4" ht="15">
      <c r="B45" s="111" t="s">
        <v>292</v>
      </c>
      <c r="D45" s="111" t="s">
        <v>161</v>
      </c>
    </row>
    <row r="108" spans="1:4" ht="15">
      <c r="A108" s="460" t="s">
        <v>162</v>
      </c>
      <c r="B108" s="460"/>
      <c r="C108" s="460"/>
      <c r="D108" s="249" t="s">
        <v>293</v>
      </c>
    </row>
    <row r="109" ht="38.25">
      <c r="A109" s="248" t="s">
        <v>294</v>
      </c>
    </row>
  </sheetData>
  <sheetProtection password="CCA6" sheet="1"/>
  <mergeCells count="36">
    <mergeCell ref="A5:B5"/>
    <mergeCell ref="C5:D5"/>
    <mergeCell ref="A6:D6"/>
    <mergeCell ref="A7:D7"/>
    <mergeCell ref="A8:D8"/>
    <mergeCell ref="A1:C1"/>
    <mergeCell ref="A2:C2"/>
    <mergeCell ref="A3:D3"/>
    <mergeCell ref="A4:B4"/>
    <mergeCell ref="C4:D4"/>
    <mergeCell ref="B14:C14"/>
    <mergeCell ref="B15:C15"/>
    <mergeCell ref="B16:C16"/>
    <mergeCell ref="B17:C17"/>
    <mergeCell ref="B18:C18"/>
    <mergeCell ref="A9:D9"/>
    <mergeCell ref="B10:C10"/>
    <mergeCell ref="B11:C11"/>
    <mergeCell ref="B12:C12"/>
    <mergeCell ref="B13:C13"/>
    <mergeCell ref="D30:E30"/>
    <mergeCell ref="D29:E29"/>
    <mergeCell ref="A28:C28"/>
    <mergeCell ref="A34:C34"/>
    <mergeCell ref="A108:C108"/>
    <mergeCell ref="B19:C19"/>
    <mergeCell ref="B20:C20"/>
    <mergeCell ref="B21:C21"/>
    <mergeCell ref="B22:C22"/>
    <mergeCell ref="B23:C23"/>
    <mergeCell ref="A36:D36"/>
    <mergeCell ref="A38:D38"/>
    <mergeCell ref="A40:A41"/>
    <mergeCell ref="B40:B41"/>
    <mergeCell ref="A43:A44"/>
    <mergeCell ref="B43:B44"/>
  </mergeCells>
  <printOptions/>
  <pageMargins left="0.25" right="0.1701388955116272" top="0.4201388955116272" bottom="0.22986111044883728" header="0.22013889253139496" footer="0.17986111342906952"/>
  <pageSetup errors="blank" horizontalDpi="300" verticalDpi="300" orientation="portrait" scale="68"/>
  <rowBreaks count="1" manualBreakCount="1">
    <brk id="33" max="255" man="1"/>
  </rowBreaks>
</worksheet>
</file>

<file path=xl/worksheets/sheet5.xml><?xml version="1.0" encoding="utf-8"?>
<worksheet xmlns="http://schemas.openxmlformats.org/spreadsheetml/2006/main" xmlns:r="http://schemas.openxmlformats.org/officeDocument/2006/relationships">
  <sheetPr>
    <pageSetUpPr fitToPage="1"/>
  </sheetPr>
  <dimension ref="A1:M80"/>
  <sheetViews>
    <sheetView zoomScale="110" zoomScaleNormal="110" zoomScalePageLayoutView="0" workbookViewId="0" topLeftCell="A1">
      <selection activeCell="G6" sqref="G6:M6"/>
    </sheetView>
  </sheetViews>
  <sheetFormatPr defaultColWidth="9.33203125" defaultRowHeight="12.75"/>
  <cols>
    <col min="1" max="1" width="25.66015625" style="250" customWidth="1"/>
    <col min="2" max="2" width="14" style="250" customWidth="1"/>
    <col min="3" max="3" width="4.33203125" style="250" customWidth="1"/>
    <col min="4" max="4" width="5.5" style="250" customWidth="1"/>
    <col min="5" max="5" width="2.33203125" style="250" customWidth="1"/>
    <col min="6" max="6" width="14" style="250" customWidth="1"/>
    <col min="7" max="7" width="9.16015625" style="250" customWidth="1"/>
    <col min="8" max="8" width="14" style="250" customWidth="1"/>
    <col min="9" max="9" width="2.33203125" style="250" customWidth="1"/>
    <col min="10" max="10" width="32.5" style="250" customWidth="1"/>
    <col min="11" max="11" width="7.66015625" style="250" customWidth="1"/>
    <col min="12" max="12" width="18.16015625" style="250" customWidth="1"/>
    <col min="13" max="13" width="26.5" style="250" customWidth="1"/>
    <col min="14" max="14" width="2.66015625" style="250" customWidth="1"/>
    <col min="15" max="16384" width="9.33203125" style="250" customWidth="1"/>
  </cols>
  <sheetData>
    <row r="1" spans="1:13" ht="15.75">
      <c r="A1" s="516" t="s">
        <v>295</v>
      </c>
      <c r="B1" s="516"/>
      <c r="C1" s="516"/>
      <c r="D1" s="516"/>
      <c r="E1" s="516"/>
      <c r="F1" s="516"/>
      <c r="G1" s="516"/>
      <c r="H1" s="516"/>
      <c r="I1" s="516"/>
      <c r="J1" s="516"/>
      <c r="K1" s="516"/>
      <c r="L1" s="516"/>
      <c r="M1" s="516"/>
    </row>
    <row r="2" spans="1:13" ht="33">
      <c r="A2" s="517" t="s">
        <v>296</v>
      </c>
      <c r="B2" s="517"/>
      <c r="C2" s="517"/>
      <c r="D2" s="517"/>
      <c r="E2" s="517"/>
      <c r="F2" s="517"/>
      <c r="G2" s="517"/>
      <c r="H2" s="517"/>
      <c r="I2" s="517"/>
      <c r="J2" s="517"/>
      <c r="K2" s="517"/>
      <c r="L2" s="517"/>
      <c r="M2" s="517"/>
    </row>
    <row r="3" spans="1:13" ht="15.75">
      <c r="A3" s="519"/>
      <c r="B3" s="519"/>
      <c r="C3" s="519"/>
      <c r="D3" s="519"/>
      <c r="E3" s="519"/>
      <c r="F3" s="519"/>
      <c r="G3" s="519"/>
      <c r="H3" s="519"/>
      <c r="I3" s="519"/>
      <c r="J3" s="519"/>
      <c r="K3" s="519"/>
      <c r="L3" s="519"/>
      <c r="M3" s="519"/>
    </row>
    <row r="4" spans="1:13" ht="15.75">
      <c r="A4" s="511"/>
      <c r="B4" s="511"/>
      <c r="C4" s="511"/>
      <c r="D4" s="511"/>
      <c r="E4" s="511"/>
      <c r="F4" s="511"/>
      <c r="G4" s="511"/>
      <c r="H4" s="511"/>
      <c r="I4" s="511"/>
      <c r="J4" s="511"/>
      <c r="K4" s="511"/>
      <c r="L4" s="511"/>
      <c r="M4" s="511"/>
    </row>
    <row r="5" spans="1:13" ht="15.75">
      <c r="A5" s="513">
        <f>SUM('ETR Worksheet'!L2)</f>
        <v>2019</v>
      </c>
      <c r="B5" s="513"/>
      <c r="C5" s="510" t="s">
        <v>297</v>
      </c>
      <c r="D5" s="510"/>
      <c r="E5" s="510"/>
      <c r="F5" s="510"/>
      <c r="G5" s="510"/>
      <c r="H5" s="518" t="str">
        <f>(eff_entity)</f>
        <v>SBO-BOOKER ISD (2019)</v>
      </c>
      <c r="I5" s="518"/>
      <c r="J5" s="518"/>
      <c r="K5" s="518"/>
      <c r="L5" s="518"/>
      <c r="M5" s="518"/>
    </row>
    <row r="6" spans="1:13" ht="15.75">
      <c r="A6" s="508" t="s">
        <v>298</v>
      </c>
      <c r="B6" s="508"/>
      <c r="C6" s="256"/>
      <c r="D6" s="256"/>
      <c r="E6" s="256"/>
      <c r="F6" s="256"/>
      <c r="G6" s="256"/>
      <c r="H6" s="508" t="s">
        <v>299</v>
      </c>
      <c r="I6" s="508"/>
      <c r="J6" s="508"/>
      <c r="K6" s="508"/>
      <c r="L6" s="508"/>
      <c r="M6" s="508"/>
    </row>
    <row r="7" spans="1:13" ht="15.75">
      <c r="A7" s="32" t="s">
        <v>300</v>
      </c>
      <c r="B7" s="513">
        <f>SUM('ETR Worksheet'!L2)</f>
        <v>2019</v>
      </c>
      <c r="C7" s="513"/>
      <c r="D7" s="513"/>
      <c r="E7" s="510" t="s">
        <v>301</v>
      </c>
      <c r="F7" s="510"/>
      <c r="G7" s="510"/>
      <c r="H7" s="513" t="str">
        <f>(eff_entity)</f>
        <v>SBO-BOOKER ISD (2019)</v>
      </c>
      <c r="I7" s="513"/>
      <c r="J7" s="513"/>
      <c r="K7" s="513"/>
      <c r="L7" s="513"/>
      <c r="M7" s="513"/>
    </row>
    <row r="8" spans="1:13" ht="14.25" customHeight="1">
      <c r="A8" s="32"/>
      <c r="B8" s="508" t="s">
        <v>298</v>
      </c>
      <c r="C8" s="508"/>
      <c r="D8" s="508"/>
      <c r="E8" s="32"/>
      <c r="F8" s="32"/>
      <c r="G8" s="32"/>
      <c r="H8" s="508" t="s">
        <v>299</v>
      </c>
      <c r="I8" s="508"/>
      <c r="J8" s="508"/>
      <c r="K8" s="508"/>
      <c r="L8" s="508"/>
      <c r="M8" s="508"/>
    </row>
    <row r="9" spans="1:13" ht="10.5" customHeight="1">
      <c r="A9" s="510"/>
      <c r="B9" s="510"/>
      <c r="C9" s="510"/>
      <c r="D9" s="510"/>
      <c r="E9" s="510"/>
      <c r="F9" s="510"/>
      <c r="G9" s="510"/>
      <c r="H9" s="510"/>
      <c r="I9" s="510"/>
      <c r="J9" s="510"/>
      <c r="K9" s="510"/>
      <c r="L9" s="510"/>
      <c r="M9" s="510"/>
    </row>
    <row r="10" spans="1:13" ht="15.75">
      <c r="A10" s="468" t="s">
        <v>302</v>
      </c>
      <c r="B10" s="468"/>
      <c r="C10" s="468"/>
      <c r="D10" s="468"/>
      <c r="E10" s="468"/>
      <c r="F10" s="468"/>
      <c r="G10" s="468"/>
      <c r="H10" s="468"/>
      <c r="I10" s="468"/>
      <c r="J10" s="468"/>
      <c r="K10" s="468"/>
      <c r="L10" s="468"/>
      <c r="M10" s="468"/>
    </row>
    <row r="11" spans="1:13" ht="15">
      <c r="A11" s="468" t="s">
        <v>303</v>
      </c>
      <c r="B11" s="468"/>
      <c r="C11" s="468"/>
      <c r="D11" s="468"/>
      <c r="E11" s="468"/>
      <c r="F11" s="468"/>
      <c r="G11" s="468"/>
      <c r="H11" s="468"/>
      <c r="I11" s="468"/>
      <c r="J11" s="468"/>
      <c r="K11" s="468"/>
      <c r="L11" s="468"/>
      <c r="M11" s="468"/>
    </row>
    <row r="12" spans="1:13" ht="15">
      <c r="A12" s="468" t="s">
        <v>304</v>
      </c>
      <c r="B12" s="468"/>
      <c r="C12" s="468"/>
      <c r="D12" s="468"/>
      <c r="E12" s="468"/>
      <c r="F12" s="468"/>
      <c r="G12" s="468"/>
      <c r="H12" s="468"/>
      <c r="I12" s="468"/>
      <c r="J12" s="468"/>
      <c r="K12" s="468"/>
      <c r="L12" s="468"/>
      <c r="M12" s="468"/>
    </row>
    <row r="13" spans="1:13" ht="15.75" customHeight="1">
      <c r="A13" s="467" t="s">
        <v>305</v>
      </c>
      <c r="B13" s="467"/>
      <c r="C13" s="467"/>
      <c r="D13" s="467"/>
      <c r="E13" s="467"/>
      <c r="F13" s="467"/>
      <c r="G13" s="467"/>
      <c r="H13" s="467"/>
      <c r="I13" s="467"/>
      <c r="J13" s="467"/>
      <c r="K13" s="467"/>
      <c r="L13" s="467"/>
      <c r="M13" s="467"/>
    </row>
    <row r="14" spans="1:13" ht="15">
      <c r="A14" s="468" t="s">
        <v>306</v>
      </c>
      <c r="B14" s="468"/>
      <c r="C14" s="468"/>
      <c r="D14" s="468"/>
      <c r="E14" s="468"/>
      <c r="F14" s="468"/>
      <c r="G14" s="468"/>
      <c r="H14" s="468"/>
      <c r="I14" s="468"/>
      <c r="J14" s="468"/>
      <c r="K14" s="468"/>
      <c r="L14" s="468"/>
      <c r="M14" s="468"/>
    </row>
    <row r="15" spans="1:13" ht="15">
      <c r="A15" s="510"/>
      <c r="B15" s="510"/>
      <c r="C15" s="510"/>
      <c r="D15" s="510"/>
      <c r="E15" s="510"/>
      <c r="F15" s="510"/>
      <c r="G15" s="510"/>
      <c r="H15" s="510"/>
      <c r="I15" s="510"/>
      <c r="J15" s="510"/>
      <c r="K15" s="510"/>
      <c r="L15" s="510"/>
      <c r="M15" s="510"/>
    </row>
    <row r="16" spans="1:13" ht="15">
      <c r="A16" s="32"/>
      <c r="B16" s="515" t="s">
        <v>307</v>
      </c>
      <c r="C16" s="515"/>
      <c r="D16" s="515"/>
      <c r="E16" s="515"/>
      <c r="F16" s="515"/>
      <c r="G16" s="515"/>
      <c r="H16" s="515"/>
      <c r="I16" s="515"/>
      <c r="J16" s="515"/>
      <c r="K16" s="515"/>
      <c r="L16" s="515"/>
      <c r="M16" s="515"/>
    </row>
    <row r="17" spans="1:13" ht="15">
      <c r="A17" s="32"/>
      <c r="B17" s="32"/>
      <c r="C17" s="32" t="s">
        <v>308</v>
      </c>
      <c r="D17" s="32"/>
      <c r="E17" s="32"/>
      <c r="F17" s="32"/>
      <c r="G17" s="32"/>
      <c r="H17" s="32"/>
      <c r="I17" s="32"/>
      <c r="J17" s="32"/>
      <c r="K17" s="514"/>
      <c r="L17" s="514"/>
      <c r="M17" s="514"/>
    </row>
    <row r="18" spans="1:13" ht="10.5" customHeight="1">
      <c r="A18" s="510"/>
      <c r="B18" s="510"/>
      <c r="C18" s="510"/>
      <c r="D18" s="510"/>
      <c r="E18" s="510"/>
      <c r="F18" s="510"/>
      <c r="G18" s="510"/>
      <c r="H18" s="510"/>
      <c r="I18" s="510"/>
      <c r="J18" s="510"/>
      <c r="K18" s="510"/>
      <c r="L18" s="510"/>
      <c r="M18" s="510"/>
    </row>
    <row r="19" spans="1:13" ht="15">
      <c r="A19" s="32"/>
      <c r="B19" s="32"/>
      <c r="C19" s="32" t="s">
        <v>309</v>
      </c>
      <c r="D19" s="32"/>
      <c r="E19" s="32"/>
      <c r="F19" s="32"/>
      <c r="G19" s="32"/>
      <c r="H19" s="32"/>
      <c r="I19" s="32"/>
      <c r="J19" s="32"/>
      <c r="K19" s="514"/>
      <c r="L19" s="514"/>
      <c r="M19" s="514"/>
    </row>
    <row r="20" spans="1:13" ht="10.5" customHeight="1">
      <c r="A20" s="511"/>
      <c r="B20" s="511"/>
      <c r="C20" s="511"/>
      <c r="D20" s="511"/>
      <c r="E20" s="511"/>
      <c r="F20" s="511"/>
      <c r="G20" s="511"/>
      <c r="H20" s="511"/>
      <c r="I20" s="511"/>
      <c r="J20" s="511"/>
      <c r="K20" s="511"/>
      <c r="L20" s="511"/>
      <c r="M20" s="511"/>
    </row>
    <row r="21" spans="1:13" ht="15">
      <c r="A21" s="32"/>
      <c r="B21" s="32"/>
      <c r="C21" s="32" t="s">
        <v>310</v>
      </c>
      <c r="D21" s="32"/>
      <c r="E21" s="32"/>
      <c r="F21" s="32"/>
      <c r="G21" s="32"/>
      <c r="H21" s="254"/>
      <c r="I21" s="32"/>
      <c r="J21" s="254"/>
      <c r="K21" s="514"/>
      <c r="L21" s="514"/>
      <c r="M21" s="514"/>
    </row>
    <row r="22" spans="1:13" ht="10.5" customHeight="1">
      <c r="A22" s="510"/>
      <c r="B22" s="510"/>
      <c r="C22" s="510"/>
      <c r="D22" s="510"/>
      <c r="E22" s="510"/>
      <c r="F22" s="510"/>
      <c r="G22" s="510"/>
      <c r="H22" s="510"/>
      <c r="I22" s="510"/>
      <c r="J22" s="510"/>
      <c r="K22" s="510"/>
      <c r="L22" s="510"/>
      <c r="M22" s="510"/>
    </row>
    <row r="23" spans="1:13" ht="15">
      <c r="A23" s="32"/>
      <c r="B23" s="32"/>
      <c r="C23" s="32" t="s">
        <v>311</v>
      </c>
      <c r="D23" s="32"/>
      <c r="E23" s="32"/>
      <c r="F23" s="32"/>
      <c r="G23" s="32"/>
      <c r="H23" s="32"/>
      <c r="I23" s="32"/>
      <c r="J23" s="32"/>
      <c r="K23" s="514"/>
      <c r="L23" s="514"/>
      <c r="M23" s="514"/>
    </row>
    <row r="24" spans="1:13" ht="10.5" customHeight="1">
      <c r="A24" s="510"/>
      <c r="B24" s="510"/>
      <c r="C24" s="510"/>
      <c r="D24" s="510"/>
      <c r="E24" s="510"/>
      <c r="F24" s="510"/>
      <c r="G24" s="510"/>
      <c r="H24" s="510"/>
      <c r="I24" s="510"/>
      <c r="J24" s="510"/>
      <c r="K24" s="510"/>
      <c r="L24" s="510"/>
      <c r="M24" s="510"/>
    </row>
    <row r="25" spans="1:13" ht="15">
      <c r="A25" s="32"/>
      <c r="B25" s="32"/>
      <c r="C25" s="32" t="s">
        <v>312</v>
      </c>
      <c r="D25" s="32"/>
      <c r="E25" s="32"/>
      <c r="F25" s="32"/>
      <c r="G25" s="32"/>
      <c r="H25" s="32"/>
      <c r="I25" s="32"/>
      <c r="J25" s="32"/>
      <c r="K25" s="509"/>
      <c r="L25" s="509"/>
      <c r="M25" s="32" t="s">
        <v>313</v>
      </c>
    </row>
    <row r="26" spans="1:13" ht="10.5" customHeight="1">
      <c r="A26" s="510"/>
      <c r="B26" s="510"/>
      <c r="C26" s="510"/>
      <c r="D26" s="510"/>
      <c r="E26" s="510"/>
      <c r="F26" s="510"/>
      <c r="G26" s="510"/>
      <c r="H26" s="510"/>
      <c r="I26" s="510"/>
      <c r="J26" s="510"/>
      <c r="K26" s="510"/>
      <c r="L26" s="510"/>
      <c r="M26" s="510"/>
    </row>
    <row r="27" spans="1:13" ht="15">
      <c r="A27" s="32"/>
      <c r="B27" s="515" t="s">
        <v>314</v>
      </c>
      <c r="C27" s="515"/>
      <c r="D27" s="515"/>
      <c r="E27" s="515"/>
      <c r="F27" s="515"/>
      <c r="G27" s="515"/>
      <c r="H27" s="515"/>
      <c r="I27" s="515"/>
      <c r="J27" s="515"/>
      <c r="K27" s="515"/>
      <c r="L27" s="515"/>
      <c r="M27" s="515"/>
    </row>
    <row r="28" spans="1:13" ht="15">
      <c r="A28" s="32"/>
      <c r="B28" s="32"/>
      <c r="C28" s="468" t="s">
        <v>315</v>
      </c>
      <c r="D28" s="468"/>
      <c r="E28" s="468"/>
      <c r="F28" s="468"/>
      <c r="G28" s="468"/>
      <c r="H28" s="468"/>
      <c r="I28" s="468"/>
      <c r="J28" s="468"/>
      <c r="K28" s="509"/>
      <c r="L28" s="509"/>
      <c r="M28" s="509"/>
    </row>
    <row r="29" spans="1:13" ht="10.5" customHeight="1">
      <c r="A29" s="510"/>
      <c r="B29" s="510"/>
      <c r="C29" s="510"/>
      <c r="D29" s="510"/>
      <c r="E29" s="510"/>
      <c r="F29" s="510"/>
      <c r="G29" s="510"/>
      <c r="H29" s="510"/>
      <c r="I29" s="510"/>
      <c r="J29" s="510"/>
      <c r="K29" s="510"/>
      <c r="L29" s="510"/>
      <c r="M29" s="510"/>
    </row>
    <row r="30" spans="1:13" ht="15">
      <c r="A30" s="32"/>
      <c r="B30" s="257" t="s">
        <v>316</v>
      </c>
      <c r="C30" s="468" t="s">
        <v>317</v>
      </c>
      <c r="D30" s="468"/>
      <c r="E30" s="468"/>
      <c r="F30" s="468"/>
      <c r="G30" s="468"/>
      <c r="H30" s="468"/>
      <c r="I30" s="468"/>
      <c r="J30" s="468"/>
      <c r="K30" s="509"/>
      <c r="L30" s="509"/>
      <c r="M30" s="509"/>
    </row>
    <row r="31" spans="1:13" ht="10.5" customHeight="1">
      <c r="A31" s="510"/>
      <c r="B31" s="510"/>
      <c r="C31" s="510"/>
      <c r="D31" s="510"/>
      <c r="E31" s="510"/>
      <c r="F31" s="510"/>
      <c r="G31" s="510"/>
      <c r="H31" s="510"/>
      <c r="I31" s="510"/>
      <c r="J31" s="510"/>
      <c r="K31" s="510"/>
      <c r="L31" s="510"/>
      <c r="M31" s="510"/>
    </row>
    <row r="32" spans="1:13" ht="15">
      <c r="A32" s="32"/>
      <c r="B32" s="257" t="s">
        <v>318</v>
      </c>
      <c r="C32" s="468" t="s">
        <v>319</v>
      </c>
      <c r="D32" s="468"/>
      <c r="E32" s="468"/>
      <c r="F32" s="468"/>
      <c r="G32" s="468"/>
      <c r="H32" s="468"/>
      <c r="I32" s="468"/>
      <c r="J32" s="468"/>
      <c r="K32" s="510"/>
      <c r="L32" s="510"/>
      <c r="M32" s="510"/>
    </row>
    <row r="33" spans="1:13" ht="15">
      <c r="A33" s="32"/>
      <c r="B33" s="32"/>
      <c r="C33" s="468" t="s">
        <v>320</v>
      </c>
      <c r="D33" s="468"/>
      <c r="E33" s="468"/>
      <c r="F33" s="468"/>
      <c r="G33" s="468"/>
      <c r="H33" s="468"/>
      <c r="I33" s="468"/>
      <c r="J33" s="468"/>
      <c r="K33" s="512"/>
      <c r="L33" s="512"/>
      <c r="M33" s="32" t="s">
        <v>313</v>
      </c>
    </row>
    <row r="34" spans="1:13" ht="15">
      <c r="A34" s="513"/>
      <c r="B34" s="513"/>
      <c r="C34" s="513"/>
      <c r="D34" s="513"/>
      <c r="E34" s="513"/>
      <c r="F34" s="513"/>
      <c r="G34" s="513"/>
      <c r="H34" s="513"/>
      <c r="I34" s="513"/>
      <c r="J34" s="513"/>
      <c r="K34" s="513"/>
      <c r="L34" s="513"/>
      <c r="M34" s="513"/>
    </row>
    <row r="35" spans="1:13" ht="15">
      <c r="A35" s="255"/>
      <c r="B35" s="255"/>
      <c r="C35" s="255"/>
      <c r="D35" s="255"/>
      <c r="E35" s="255"/>
      <c r="F35" s="255"/>
      <c r="G35" s="255"/>
      <c r="H35" s="255"/>
      <c r="I35" s="255"/>
      <c r="J35" s="255"/>
      <c r="K35" s="255"/>
      <c r="L35" s="255"/>
      <c r="M35" s="255"/>
    </row>
    <row r="36" spans="1:13" ht="15">
      <c r="A36" s="258"/>
      <c r="B36" s="468" t="s">
        <v>321</v>
      </c>
      <c r="C36" s="468"/>
      <c r="D36" s="468"/>
      <c r="E36" s="468"/>
      <c r="F36" s="468"/>
      <c r="G36" s="468"/>
      <c r="H36" s="468"/>
      <c r="I36" s="468"/>
      <c r="J36" s="468"/>
      <c r="K36" s="468"/>
      <c r="L36" s="468"/>
      <c r="M36" s="468"/>
    </row>
    <row r="37" spans="1:13" ht="15">
      <c r="A37" s="256"/>
      <c r="B37" s="468" t="s">
        <v>322</v>
      </c>
      <c r="C37" s="468"/>
      <c r="D37" s="468"/>
      <c r="E37" s="468"/>
      <c r="F37" s="468"/>
      <c r="G37" s="468"/>
      <c r="H37" s="468"/>
      <c r="I37" s="468"/>
      <c r="J37" s="468"/>
      <c r="K37" s="468"/>
      <c r="L37" s="468"/>
      <c r="M37" s="468"/>
    </row>
    <row r="38" spans="1:13" ht="10.5" customHeight="1">
      <c r="A38" s="511"/>
      <c r="B38" s="511"/>
      <c r="C38" s="511"/>
      <c r="D38" s="511"/>
      <c r="E38" s="511"/>
      <c r="F38" s="511"/>
      <c r="G38" s="511"/>
      <c r="H38" s="511"/>
      <c r="I38" s="511"/>
      <c r="J38" s="511"/>
      <c r="K38" s="511"/>
      <c r="L38" s="511"/>
      <c r="M38" s="511"/>
    </row>
    <row r="39" spans="1:13" ht="15">
      <c r="A39" s="32"/>
      <c r="B39" s="257" t="s">
        <v>323</v>
      </c>
      <c r="C39" s="468" t="s">
        <v>324</v>
      </c>
      <c r="D39" s="468"/>
      <c r="E39" s="468"/>
      <c r="F39" s="468"/>
      <c r="G39" s="468"/>
      <c r="H39" s="468"/>
      <c r="I39" s="468"/>
      <c r="J39" s="468"/>
      <c r="K39" s="509" t="s">
        <v>325</v>
      </c>
      <c r="L39" s="509"/>
      <c r="M39" s="32" t="s">
        <v>313</v>
      </c>
    </row>
    <row r="40" spans="1:13" ht="10.5" customHeight="1">
      <c r="A40" s="510"/>
      <c r="B40" s="510"/>
      <c r="C40" s="510"/>
      <c r="D40" s="510"/>
      <c r="E40" s="510"/>
      <c r="F40" s="510"/>
      <c r="G40" s="510"/>
      <c r="H40" s="510"/>
      <c r="I40" s="510"/>
      <c r="J40" s="510"/>
      <c r="K40" s="510"/>
      <c r="L40" s="510"/>
      <c r="M40" s="510"/>
    </row>
    <row r="41" spans="1:13" ht="15">
      <c r="A41" s="256"/>
      <c r="B41" s="259" t="s">
        <v>318</v>
      </c>
      <c r="C41" s="468" t="s">
        <v>326</v>
      </c>
      <c r="D41" s="468"/>
      <c r="E41" s="468"/>
      <c r="F41" s="468"/>
      <c r="G41" s="468"/>
      <c r="H41" s="468"/>
      <c r="I41" s="468"/>
      <c r="J41" s="468"/>
      <c r="K41" s="509" t="s">
        <v>325</v>
      </c>
      <c r="L41" s="509"/>
      <c r="M41" s="32" t="s">
        <v>313</v>
      </c>
    </row>
    <row r="42" spans="1:13" ht="10.5" customHeight="1">
      <c r="A42" s="520"/>
      <c r="B42" s="520"/>
      <c r="C42" s="520"/>
      <c r="D42" s="520"/>
      <c r="E42" s="520"/>
      <c r="F42" s="520"/>
      <c r="G42" s="520"/>
      <c r="H42" s="520"/>
      <c r="I42" s="520"/>
      <c r="J42" s="520"/>
      <c r="K42" s="520"/>
      <c r="L42" s="520"/>
      <c r="M42" s="520"/>
    </row>
    <row r="43" spans="1:13" ht="10.5" customHeight="1">
      <c r="A43" s="254"/>
      <c r="B43" s="260"/>
      <c r="C43" s="260"/>
      <c r="D43" s="260"/>
      <c r="E43" s="260"/>
      <c r="F43" s="260"/>
      <c r="G43" s="260"/>
      <c r="H43" s="260"/>
      <c r="I43" s="260"/>
      <c r="J43" s="260"/>
      <c r="K43" s="260"/>
      <c r="L43" s="260"/>
      <c r="M43" s="260"/>
    </row>
    <row r="44" spans="1:13" ht="15">
      <c r="A44" s="256"/>
      <c r="B44" s="515" t="s">
        <v>327</v>
      </c>
      <c r="C44" s="515"/>
      <c r="D44" s="515"/>
      <c r="E44" s="515"/>
      <c r="F44" s="515"/>
      <c r="G44" s="515"/>
      <c r="H44" s="515"/>
      <c r="I44" s="515"/>
      <c r="J44" s="515"/>
      <c r="K44" s="515"/>
      <c r="L44" s="515"/>
      <c r="M44" s="515"/>
    </row>
    <row r="45" spans="1:13" ht="15">
      <c r="A45" s="256"/>
      <c r="B45" s="256"/>
      <c r="C45" s="468" t="s">
        <v>328</v>
      </c>
      <c r="D45" s="468"/>
      <c r="E45" s="468"/>
      <c r="F45" s="468"/>
      <c r="G45" s="468"/>
      <c r="H45" s="468"/>
      <c r="I45" s="468"/>
      <c r="J45" s="468"/>
      <c r="K45" s="468"/>
      <c r="L45" s="468"/>
      <c r="M45" s="468"/>
    </row>
    <row r="46" spans="1:13" ht="15">
      <c r="A46" s="32"/>
      <c r="B46" s="32"/>
      <c r="C46" s="468" t="s">
        <v>329</v>
      </c>
      <c r="D46" s="468"/>
      <c r="E46" s="468"/>
      <c r="F46" s="468"/>
      <c r="G46" s="468"/>
      <c r="H46" s="468"/>
      <c r="I46" s="468"/>
      <c r="J46" s="468"/>
      <c r="K46" s="468"/>
      <c r="L46" s="468"/>
      <c r="M46" s="468"/>
    </row>
    <row r="47" spans="1:13" ht="15">
      <c r="A47" s="32"/>
      <c r="B47" s="32"/>
      <c r="C47" s="468" t="s">
        <v>330</v>
      </c>
      <c r="D47" s="468"/>
      <c r="E47" s="468"/>
      <c r="F47" s="468"/>
      <c r="G47" s="468"/>
      <c r="H47" s="468"/>
      <c r="I47" s="468"/>
      <c r="J47" s="468"/>
      <c r="K47" s="468"/>
      <c r="L47" s="468"/>
      <c r="M47" s="468"/>
    </row>
    <row r="48" spans="1:13" ht="15">
      <c r="A48" s="32"/>
      <c r="B48" s="32"/>
      <c r="C48" s="468" t="s">
        <v>331</v>
      </c>
      <c r="D48" s="468"/>
      <c r="E48" s="468"/>
      <c r="F48" s="468"/>
      <c r="G48" s="468"/>
      <c r="H48" s="468"/>
      <c r="I48" s="468"/>
      <c r="J48" s="468"/>
      <c r="K48" s="509" t="s">
        <v>325</v>
      </c>
      <c r="L48" s="509"/>
      <c r="M48" s="509"/>
    </row>
    <row r="49" spans="1:13" ht="10.5" customHeight="1">
      <c r="A49" s="521"/>
      <c r="B49" s="521"/>
      <c r="C49" s="521"/>
      <c r="D49" s="521"/>
      <c r="E49" s="521"/>
      <c r="F49" s="521"/>
      <c r="G49" s="521"/>
      <c r="H49" s="521"/>
      <c r="I49" s="521"/>
      <c r="J49" s="521"/>
      <c r="K49" s="521"/>
      <c r="L49" s="521"/>
      <c r="M49" s="521"/>
    </row>
    <row r="50" spans="1:13" ht="15">
      <c r="A50" s="32"/>
      <c r="B50" s="257" t="s">
        <v>332</v>
      </c>
      <c r="C50" s="468" t="s">
        <v>333</v>
      </c>
      <c r="D50" s="468"/>
      <c r="E50" s="468"/>
      <c r="F50" s="468"/>
      <c r="G50" s="468"/>
      <c r="H50" s="468"/>
      <c r="I50" s="468"/>
      <c r="J50" s="468"/>
      <c r="K50" s="509" t="s">
        <v>325</v>
      </c>
      <c r="L50" s="509"/>
      <c r="M50" s="509"/>
    </row>
    <row r="51" spans="1:13" ht="10.5" customHeight="1">
      <c r="A51" s="510"/>
      <c r="B51" s="510"/>
      <c r="C51" s="510"/>
      <c r="D51" s="510"/>
      <c r="E51" s="510"/>
      <c r="F51" s="510"/>
      <c r="G51" s="510"/>
      <c r="H51" s="510"/>
      <c r="I51" s="510"/>
      <c r="J51" s="510"/>
      <c r="K51" s="510"/>
      <c r="L51" s="510"/>
      <c r="M51" s="510"/>
    </row>
    <row r="52" spans="1:13" ht="15">
      <c r="A52" s="32"/>
      <c r="B52" s="257" t="s">
        <v>318</v>
      </c>
      <c r="C52" s="468" t="s">
        <v>334</v>
      </c>
      <c r="D52" s="468"/>
      <c r="E52" s="468"/>
      <c r="F52" s="468"/>
      <c r="G52" s="468"/>
      <c r="H52" s="468"/>
      <c r="I52" s="468"/>
      <c r="J52" s="468"/>
      <c r="K52" s="509" t="s">
        <v>325</v>
      </c>
      <c r="L52" s="509"/>
      <c r="M52" s="32" t="s">
        <v>313</v>
      </c>
    </row>
    <row r="53" spans="1:13" ht="10.5" customHeight="1">
      <c r="A53" s="510"/>
      <c r="B53" s="510"/>
      <c r="C53" s="510"/>
      <c r="D53" s="510"/>
      <c r="E53" s="510"/>
      <c r="F53" s="510"/>
      <c r="G53" s="510"/>
      <c r="H53" s="510"/>
      <c r="I53" s="510"/>
      <c r="J53" s="510"/>
      <c r="K53" s="510"/>
      <c r="L53" s="510"/>
      <c r="M53" s="510"/>
    </row>
    <row r="54" spans="1:13" ht="15">
      <c r="A54" s="32"/>
      <c r="B54" s="257" t="s">
        <v>335</v>
      </c>
      <c r="C54" s="468" t="s">
        <v>336</v>
      </c>
      <c r="D54" s="468"/>
      <c r="E54" s="468"/>
      <c r="F54" s="468"/>
      <c r="G54" s="468"/>
      <c r="H54" s="468"/>
      <c r="I54" s="468"/>
      <c r="J54" s="468"/>
      <c r="K54" s="509" t="s">
        <v>325</v>
      </c>
      <c r="L54" s="509"/>
      <c r="M54" s="32" t="s">
        <v>313</v>
      </c>
    </row>
    <row r="55" spans="1:13" ht="10.5" customHeight="1">
      <c r="A55" s="510"/>
      <c r="B55" s="510"/>
      <c r="C55" s="510"/>
      <c r="D55" s="510"/>
      <c r="E55" s="510"/>
      <c r="F55" s="510"/>
      <c r="G55" s="510"/>
      <c r="H55" s="510"/>
      <c r="I55" s="510"/>
      <c r="J55" s="510"/>
      <c r="K55" s="510"/>
      <c r="L55" s="510"/>
      <c r="M55" s="510"/>
    </row>
    <row r="56" spans="1:13" ht="12.75" customHeight="1">
      <c r="A56" s="32"/>
      <c r="B56" s="257" t="s">
        <v>337</v>
      </c>
      <c r="C56" s="468" t="s">
        <v>338</v>
      </c>
      <c r="D56" s="468"/>
      <c r="E56" s="468"/>
      <c r="F56" s="468"/>
      <c r="G56" s="468"/>
      <c r="H56" s="468"/>
      <c r="I56" s="468"/>
      <c r="J56" s="468"/>
      <c r="K56" s="509" t="s">
        <v>325</v>
      </c>
      <c r="L56" s="509"/>
      <c r="M56" s="32" t="s">
        <v>313</v>
      </c>
    </row>
    <row r="57" spans="1:13" ht="10.5" customHeight="1">
      <c r="A57" s="510"/>
      <c r="B57" s="510"/>
      <c r="C57" s="510"/>
      <c r="D57" s="510"/>
      <c r="E57" s="510"/>
      <c r="F57" s="510"/>
      <c r="G57" s="510"/>
      <c r="H57" s="510"/>
      <c r="I57" s="510"/>
      <c r="J57" s="510"/>
      <c r="K57" s="510"/>
      <c r="L57" s="510"/>
      <c r="M57" s="510"/>
    </row>
    <row r="58" spans="1:13" ht="15">
      <c r="A58" s="32"/>
      <c r="B58" s="257" t="s">
        <v>318</v>
      </c>
      <c r="C58" s="468" t="s">
        <v>339</v>
      </c>
      <c r="D58" s="468"/>
      <c r="E58" s="468"/>
      <c r="F58" s="468"/>
      <c r="G58" s="468"/>
      <c r="H58" s="468"/>
      <c r="I58" s="468"/>
      <c r="J58" s="468"/>
      <c r="K58" s="509" t="s">
        <v>325</v>
      </c>
      <c r="L58" s="509"/>
      <c r="M58" s="32" t="s">
        <v>313</v>
      </c>
    </row>
    <row r="59" spans="1:13" ht="10.5" customHeight="1">
      <c r="A59" s="513"/>
      <c r="B59" s="513"/>
      <c r="C59" s="513"/>
      <c r="D59" s="513"/>
      <c r="E59" s="513"/>
      <c r="F59" s="513"/>
      <c r="G59" s="513"/>
      <c r="H59" s="513"/>
      <c r="I59" s="513"/>
      <c r="J59" s="513"/>
      <c r="K59" s="513"/>
      <c r="L59" s="513"/>
      <c r="M59" s="513"/>
    </row>
    <row r="60" spans="1:13" ht="10.5" customHeight="1">
      <c r="A60" s="255"/>
      <c r="B60" s="255"/>
      <c r="C60" s="255"/>
      <c r="D60" s="255"/>
      <c r="E60" s="255"/>
      <c r="F60" s="255"/>
      <c r="G60" s="255"/>
      <c r="H60" s="255"/>
      <c r="I60" s="255"/>
      <c r="J60" s="255"/>
      <c r="K60" s="255"/>
      <c r="L60" s="255"/>
      <c r="M60" s="255"/>
    </row>
    <row r="61" spans="1:13" ht="15">
      <c r="A61" s="32"/>
      <c r="B61" s="468" t="s">
        <v>340</v>
      </c>
      <c r="C61" s="468"/>
      <c r="D61" s="468"/>
      <c r="E61" s="468"/>
      <c r="F61" s="468"/>
      <c r="G61" s="468"/>
      <c r="H61" s="468"/>
      <c r="I61" s="468"/>
      <c r="J61" s="468"/>
      <c r="K61" s="468"/>
      <c r="L61" s="468"/>
      <c r="M61" s="468"/>
    </row>
    <row r="62" spans="1:13" ht="15">
      <c r="A62" s="1"/>
      <c r="B62" s="468" t="s">
        <v>341</v>
      </c>
      <c r="C62" s="468"/>
      <c r="D62" s="468"/>
      <c r="E62" s="468"/>
      <c r="F62" s="468"/>
      <c r="G62" s="468"/>
      <c r="H62" s="468"/>
      <c r="I62" s="468"/>
      <c r="J62" s="468"/>
      <c r="K62" s="468"/>
      <c r="L62" s="468"/>
      <c r="M62" s="468"/>
    </row>
    <row r="63" spans="1:13" ht="10.5" customHeight="1">
      <c r="A63" s="510"/>
      <c r="B63" s="510"/>
      <c r="C63" s="510"/>
      <c r="D63" s="510"/>
      <c r="E63" s="510"/>
      <c r="F63" s="510"/>
      <c r="G63" s="510"/>
      <c r="H63" s="510"/>
      <c r="I63" s="510"/>
      <c r="J63" s="510"/>
      <c r="K63" s="510"/>
      <c r="L63" s="510"/>
      <c r="M63" s="510"/>
    </row>
    <row r="64" spans="1:13" ht="15">
      <c r="A64" s="1"/>
      <c r="B64" s="257" t="s">
        <v>323</v>
      </c>
      <c r="C64" s="468" t="s">
        <v>324</v>
      </c>
      <c r="D64" s="468"/>
      <c r="E64" s="468"/>
      <c r="F64" s="468"/>
      <c r="G64" s="468"/>
      <c r="H64" s="468"/>
      <c r="I64" s="468"/>
      <c r="J64" s="468"/>
      <c r="K64" s="509" t="s">
        <v>325</v>
      </c>
      <c r="L64" s="509"/>
      <c r="M64" s="32" t="s">
        <v>313</v>
      </c>
    </row>
    <row r="65" spans="1:13" ht="9.75" customHeight="1">
      <c r="A65" s="510"/>
      <c r="B65" s="510"/>
      <c r="C65" s="510"/>
      <c r="D65" s="510"/>
      <c r="E65" s="510"/>
      <c r="F65" s="510"/>
      <c r="G65" s="510"/>
      <c r="H65" s="510"/>
      <c r="I65" s="510"/>
      <c r="J65" s="510"/>
      <c r="K65" s="510"/>
      <c r="L65" s="510"/>
      <c r="M65" s="510"/>
    </row>
    <row r="66" spans="1:13" ht="15">
      <c r="A66" s="1"/>
      <c r="B66" s="257" t="s">
        <v>318</v>
      </c>
      <c r="C66" s="468" t="s">
        <v>342</v>
      </c>
      <c r="D66" s="468"/>
      <c r="E66" s="468"/>
      <c r="F66" s="468"/>
      <c r="G66" s="468"/>
      <c r="H66" s="468"/>
      <c r="I66" s="468"/>
      <c r="J66" s="468"/>
      <c r="K66" s="509" t="s">
        <v>325</v>
      </c>
      <c r="L66" s="509"/>
      <c r="M66" s="32" t="s">
        <v>313</v>
      </c>
    </row>
    <row r="67" spans="1:13" ht="10.5" customHeight="1">
      <c r="A67" s="513"/>
      <c r="B67" s="513"/>
      <c r="C67" s="513"/>
      <c r="D67" s="513"/>
      <c r="E67" s="513"/>
      <c r="F67" s="513"/>
      <c r="G67" s="513"/>
      <c r="H67" s="513"/>
      <c r="I67" s="513"/>
      <c r="J67" s="513"/>
      <c r="K67" s="513"/>
      <c r="L67" s="513"/>
      <c r="M67" s="513"/>
    </row>
    <row r="68" spans="1:13" ht="10.5" customHeight="1">
      <c r="A68" s="255"/>
      <c r="B68" s="255"/>
      <c r="C68" s="255"/>
      <c r="D68" s="255"/>
      <c r="E68" s="255"/>
      <c r="F68" s="255"/>
      <c r="G68" s="255"/>
      <c r="H68" s="255"/>
      <c r="I68" s="255"/>
      <c r="J68" s="255"/>
      <c r="K68" s="255"/>
      <c r="L68" s="255"/>
      <c r="M68" s="255"/>
    </row>
    <row r="69" spans="1:13" ht="15">
      <c r="A69" s="1"/>
      <c r="B69" s="468" t="s">
        <v>343</v>
      </c>
      <c r="C69" s="468"/>
      <c r="D69" s="468"/>
      <c r="E69" s="468"/>
      <c r="F69" s="468"/>
      <c r="G69" s="468"/>
      <c r="H69" s="468"/>
      <c r="I69" s="468"/>
      <c r="J69" s="468"/>
      <c r="K69" s="468"/>
      <c r="L69" s="468"/>
      <c r="M69" s="468"/>
    </row>
    <row r="70" spans="1:13" ht="10.5" customHeight="1">
      <c r="A70" s="510"/>
      <c r="B70" s="510"/>
      <c r="C70" s="510"/>
      <c r="D70" s="510"/>
      <c r="E70" s="510"/>
      <c r="F70" s="510"/>
      <c r="G70" s="510"/>
      <c r="H70" s="510"/>
      <c r="I70" s="510"/>
      <c r="J70" s="510"/>
      <c r="K70" s="510"/>
      <c r="L70" s="510"/>
      <c r="M70" s="510"/>
    </row>
    <row r="71" spans="1:13" ht="15">
      <c r="A71" s="1"/>
      <c r="B71" s="257" t="s">
        <v>337</v>
      </c>
      <c r="C71" s="468" t="s">
        <v>344</v>
      </c>
      <c r="D71" s="468"/>
      <c r="E71" s="468"/>
      <c r="F71" s="468"/>
      <c r="G71" s="468"/>
      <c r="H71" s="468"/>
      <c r="I71" s="468"/>
      <c r="J71" s="468"/>
      <c r="K71" s="509" t="s">
        <v>325</v>
      </c>
      <c r="L71" s="509"/>
      <c r="M71" s="32" t="s">
        <v>313</v>
      </c>
    </row>
    <row r="72" spans="1:13" ht="10.5" customHeight="1">
      <c r="A72" s="510"/>
      <c r="B72" s="510"/>
      <c r="C72" s="510"/>
      <c r="D72" s="510"/>
      <c r="E72" s="510"/>
      <c r="F72" s="510"/>
      <c r="G72" s="510"/>
      <c r="H72" s="510"/>
      <c r="I72" s="510"/>
      <c r="J72" s="510"/>
      <c r="K72" s="510"/>
      <c r="L72" s="510"/>
      <c r="M72" s="510"/>
    </row>
    <row r="73" spans="1:13" ht="15">
      <c r="A73" s="1"/>
      <c r="B73" s="257" t="s">
        <v>318</v>
      </c>
      <c r="C73" s="32" t="s">
        <v>345</v>
      </c>
      <c r="D73" s="32"/>
      <c r="E73" s="32"/>
      <c r="F73" s="32"/>
      <c r="G73" s="32"/>
      <c r="H73" s="32"/>
      <c r="I73" s="32"/>
      <c r="J73" s="32"/>
      <c r="K73" s="509" t="s">
        <v>325</v>
      </c>
      <c r="L73" s="509"/>
      <c r="M73" s="32" t="s">
        <v>313</v>
      </c>
    </row>
    <row r="74" spans="1:13" ht="10.5" customHeight="1">
      <c r="A74" s="510"/>
      <c r="B74" s="510"/>
      <c r="C74" s="510"/>
      <c r="D74" s="510"/>
      <c r="E74" s="510"/>
      <c r="F74" s="510"/>
      <c r="G74" s="510"/>
      <c r="H74" s="510"/>
      <c r="I74" s="510"/>
      <c r="J74" s="510"/>
      <c r="K74" s="510"/>
      <c r="L74" s="510"/>
      <c r="M74" s="510"/>
    </row>
    <row r="75" spans="1:13" ht="15">
      <c r="A75" s="1"/>
      <c r="B75" s="1"/>
      <c r="C75" s="1"/>
      <c r="D75" s="1"/>
      <c r="E75" s="1"/>
      <c r="F75" s="1"/>
      <c r="G75" s="1"/>
      <c r="H75" s="1"/>
      <c r="I75" s="1"/>
      <c r="J75" s="1"/>
      <c r="K75" s="1"/>
      <c r="L75" s="1"/>
      <c r="M75" s="1"/>
    </row>
    <row r="76" spans="1:13" ht="15">
      <c r="A76" s="261" t="s">
        <v>284</v>
      </c>
      <c r="B76" s="261"/>
      <c r="C76" s="261"/>
      <c r="D76" s="261"/>
      <c r="E76" s="261"/>
      <c r="F76" s="261"/>
      <c r="G76" s="261"/>
      <c r="H76" s="261"/>
      <c r="I76" s="261"/>
      <c r="J76" s="261"/>
      <c r="K76" s="261"/>
      <c r="L76" s="507" t="s">
        <v>285</v>
      </c>
      <c r="M76" s="507"/>
    </row>
    <row r="77" spans="1:13" ht="15">
      <c r="A77" s="246" t="s">
        <v>286</v>
      </c>
      <c r="B77" s="246"/>
      <c r="C77" s="246"/>
      <c r="D77" s="246"/>
      <c r="E77" s="246"/>
      <c r="F77" s="246"/>
      <c r="G77" s="246"/>
      <c r="H77" s="246"/>
      <c r="I77" s="246"/>
      <c r="J77" s="246"/>
      <c r="K77" s="246"/>
      <c r="L77" s="246"/>
      <c r="M77" s="262" t="s">
        <v>346</v>
      </c>
    </row>
    <row r="78" ht="15">
      <c r="M78" s="251" t="s">
        <v>347</v>
      </c>
    </row>
    <row r="80" ht="15.75">
      <c r="B80" s="263"/>
    </row>
  </sheetData>
  <sheetProtection password="CCA6" sheet="1" selectLockedCells="1"/>
  <mergeCells count="92">
    <mergeCell ref="K71:L71"/>
    <mergeCell ref="K73:L73"/>
    <mergeCell ref="A63:M63"/>
    <mergeCell ref="C64:J64"/>
    <mergeCell ref="K64:L64"/>
    <mergeCell ref="C56:J56"/>
    <mergeCell ref="K56:L56"/>
    <mergeCell ref="C66:J66"/>
    <mergeCell ref="K66:L66"/>
    <mergeCell ref="A65:M65"/>
    <mergeCell ref="A74:M74"/>
    <mergeCell ref="B69:M69"/>
    <mergeCell ref="A70:M70"/>
    <mergeCell ref="A72:M72"/>
    <mergeCell ref="C71:J71"/>
    <mergeCell ref="K52:L52"/>
    <mergeCell ref="A59:M59"/>
    <mergeCell ref="B61:M61"/>
    <mergeCell ref="B62:M62"/>
    <mergeCell ref="A57:M57"/>
    <mergeCell ref="A42:M42"/>
    <mergeCell ref="B44:M44"/>
    <mergeCell ref="C46:M46"/>
    <mergeCell ref="A49:M49"/>
    <mergeCell ref="K50:M50"/>
    <mergeCell ref="A51:M51"/>
    <mergeCell ref="C47:M47"/>
    <mergeCell ref="C48:J48"/>
    <mergeCell ref="C50:J50"/>
    <mergeCell ref="A67:M67"/>
    <mergeCell ref="C52:J52"/>
    <mergeCell ref="C54:J54"/>
    <mergeCell ref="C58:J58"/>
    <mergeCell ref="K58:L58"/>
    <mergeCell ref="K54:L54"/>
    <mergeCell ref="A53:M53"/>
    <mergeCell ref="A55:M55"/>
    <mergeCell ref="B27:M27"/>
    <mergeCell ref="K30:M30"/>
    <mergeCell ref="A24:M24"/>
    <mergeCell ref="K23:M23"/>
    <mergeCell ref="K19:M19"/>
    <mergeCell ref="K21:M21"/>
    <mergeCell ref="A22:M22"/>
    <mergeCell ref="A29:M29"/>
    <mergeCell ref="C28:J28"/>
    <mergeCell ref="A1:M1"/>
    <mergeCell ref="A2:M2"/>
    <mergeCell ref="A5:B5"/>
    <mergeCell ref="C5:G5"/>
    <mergeCell ref="H5:M5"/>
    <mergeCell ref="E7:G7"/>
    <mergeCell ref="B7:D7"/>
    <mergeCell ref="H7:M7"/>
    <mergeCell ref="A3:M3"/>
    <mergeCell ref="A4:M4"/>
    <mergeCell ref="A9:M9"/>
    <mergeCell ref="A10:M10"/>
    <mergeCell ref="A13:M13"/>
    <mergeCell ref="A14:M14"/>
    <mergeCell ref="A15:M15"/>
    <mergeCell ref="B16:M16"/>
    <mergeCell ref="A11:M11"/>
    <mergeCell ref="A12:M12"/>
    <mergeCell ref="K17:M17"/>
    <mergeCell ref="A18:M18"/>
    <mergeCell ref="A20:M20"/>
    <mergeCell ref="K41:L41"/>
    <mergeCell ref="A26:M26"/>
    <mergeCell ref="K48:M48"/>
    <mergeCell ref="K28:M28"/>
    <mergeCell ref="C39:J39"/>
    <mergeCell ref="K39:L39"/>
    <mergeCell ref="C41:J41"/>
    <mergeCell ref="A40:M40"/>
    <mergeCell ref="A31:M31"/>
    <mergeCell ref="K32:M32"/>
    <mergeCell ref="A38:M38"/>
    <mergeCell ref="B37:M37"/>
    <mergeCell ref="K33:L33"/>
    <mergeCell ref="A34:M34"/>
    <mergeCell ref="B36:M36"/>
    <mergeCell ref="L76:M76"/>
    <mergeCell ref="A6:B6"/>
    <mergeCell ref="H6:M6"/>
    <mergeCell ref="K25:L25"/>
    <mergeCell ref="C45:M45"/>
    <mergeCell ref="C30:J30"/>
    <mergeCell ref="C32:J32"/>
    <mergeCell ref="C33:J33"/>
    <mergeCell ref="B8:D8"/>
    <mergeCell ref="H8:M8"/>
  </mergeCells>
  <printOptions/>
  <pageMargins left="0.699999988079071" right="0.699999988079071" top="0.75" bottom="0.75" header="0.30000001192092896" footer="0.30000001192092896"/>
  <pageSetup errors="blank" fitToHeight="1" fitToWidth="1" horizontalDpi="300" verticalDpi="300" orientation="portrait" scale="57"/>
  <headerFooter>
    <oddHeader>&amp;L&amp;D     &amp;T&amp;R
</oddHeader>
  </headerFooter>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Q61"/>
  <sheetViews>
    <sheetView zoomScale="110" zoomScaleNormal="110" zoomScalePageLayoutView="0" workbookViewId="0" topLeftCell="A1">
      <selection activeCell="G6" sqref="G6:I6"/>
    </sheetView>
  </sheetViews>
  <sheetFormatPr defaultColWidth="9.33203125" defaultRowHeight="12.75"/>
  <cols>
    <col min="1" max="1" width="8.16015625" style="0" customWidth="1"/>
    <col min="2" max="2" width="9.83203125" style="0" customWidth="1"/>
    <col min="3" max="3" width="2.33203125" style="0" customWidth="1"/>
    <col min="4" max="4" width="9.83203125" style="0" customWidth="1"/>
    <col min="5" max="5" width="2.83203125" style="0" customWidth="1"/>
    <col min="6" max="6" width="9" style="0" customWidth="1"/>
    <col min="7" max="7" width="5.16015625" style="0" customWidth="1"/>
    <col min="8" max="8" width="10.83203125" style="0" customWidth="1"/>
    <col min="9" max="9" width="2.33203125" style="0" customWidth="1"/>
    <col min="10" max="10" width="14" style="0" customWidth="1"/>
    <col min="11" max="11" width="13.33203125" style="0" customWidth="1"/>
    <col min="12" max="12" width="12.33203125" style="0" customWidth="1"/>
    <col min="13" max="14" width="12.5" style="0" customWidth="1"/>
    <col min="15" max="15" width="5.83203125" style="0" customWidth="1"/>
  </cols>
  <sheetData>
    <row r="1" spans="1:15" ht="12.75">
      <c r="A1" s="545" t="s">
        <v>295</v>
      </c>
      <c r="B1" s="545"/>
      <c r="C1" s="545"/>
      <c r="D1" s="545"/>
      <c r="E1" s="545"/>
      <c r="F1" s="545"/>
      <c r="G1" s="545"/>
      <c r="H1" s="545"/>
      <c r="I1" s="545"/>
      <c r="J1" s="545"/>
      <c r="K1" s="545"/>
      <c r="L1" s="545"/>
      <c r="M1" s="545"/>
      <c r="N1" s="545"/>
      <c r="O1" s="545"/>
    </row>
    <row r="2" spans="1:15" ht="33">
      <c r="A2" s="517" t="s">
        <v>348</v>
      </c>
      <c r="B2" s="517"/>
      <c r="C2" s="517"/>
      <c r="D2" s="517"/>
      <c r="E2" s="517"/>
      <c r="F2" s="517"/>
      <c r="G2" s="517"/>
      <c r="H2" s="517"/>
      <c r="I2" s="517"/>
      <c r="J2" s="517"/>
      <c r="K2" s="517"/>
      <c r="L2" s="517"/>
      <c r="M2" s="517"/>
      <c r="N2" s="517"/>
      <c r="O2" s="517"/>
    </row>
    <row r="3" spans="1:15" ht="14.25">
      <c r="A3" s="531"/>
      <c r="B3" s="531"/>
      <c r="C3" s="531"/>
      <c r="D3" s="531"/>
      <c r="E3" s="531"/>
      <c r="F3" s="531"/>
      <c r="G3" s="531"/>
      <c r="H3" s="531"/>
      <c r="I3" s="531"/>
      <c r="J3" s="531"/>
      <c r="K3" s="531"/>
      <c r="L3" s="531"/>
      <c r="M3" s="531"/>
      <c r="N3" s="531"/>
      <c r="O3" s="531"/>
    </row>
    <row r="4" spans="1:15" ht="14.25">
      <c r="A4" s="531"/>
      <c r="B4" s="531"/>
      <c r="C4" s="531"/>
      <c r="D4" s="531"/>
      <c r="E4" s="531"/>
      <c r="F4" s="531"/>
      <c r="G4" s="531"/>
      <c r="H4" s="531"/>
      <c r="I4" s="531"/>
      <c r="J4" s="531"/>
      <c r="K4" s="531"/>
      <c r="L4" s="531"/>
      <c r="M4" s="531"/>
      <c r="N4" s="531"/>
      <c r="O4" s="531"/>
    </row>
    <row r="5" spans="1:15" ht="15">
      <c r="A5" s="244" t="s">
        <v>349</v>
      </c>
      <c r="B5" s="523" t="str">
        <f>(eff_entity)</f>
        <v>SBO-BOOKER ISD (2019)</v>
      </c>
      <c r="C5" s="523"/>
      <c r="D5" s="523"/>
      <c r="E5" s="523"/>
      <c r="F5" s="528" t="s">
        <v>350</v>
      </c>
      <c r="G5" s="528"/>
      <c r="H5" s="265">
        <f>(apyr)</f>
        <v>2019</v>
      </c>
      <c r="I5" s="244" t="s">
        <v>351</v>
      </c>
      <c r="J5" s="244"/>
      <c r="K5" s="244"/>
      <c r="L5" s="244"/>
      <c r="M5" s="546" t="s">
        <v>325</v>
      </c>
      <c r="N5" s="546"/>
      <c r="O5" s="244" t="s">
        <v>352</v>
      </c>
    </row>
    <row r="6" spans="1:15" ht="15">
      <c r="A6" s="244"/>
      <c r="B6" s="526" t="s">
        <v>353</v>
      </c>
      <c r="C6" s="526"/>
      <c r="D6" s="526"/>
      <c r="E6" s="526"/>
      <c r="F6" s="268"/>
      <c r="G6" s="528" t="s">
        <v>354</v>
      </c>
      <c r="H6" s="528"/>
      <c r="I6" s="528"/>
      <c r="J6" s="244"/>
      <c r="K6" s="244"/>
      <c r="L6" s="244"/>
      <c r="M6" s="526" t="s">
        <v>355</v>
      </c>
      <c r="N6" s="526"/>
      <c r="O6" s="244"/>
    </row>
    <row r="7" spans="1:17" ht="15">
      <c r="A7" s="522" t="s">
        <v>356</v>
      </c>
      <c r="B7" s="522"/>
      <c r="C7" s="522"/>
      <c r="D7" s="522"/>
      <c r="E7" s="530"/>
      <c r="F7" s="530"/>
      <c r="G7" s="530"/>
      <c r="H7" s="530"/>
      <c r="I7" s="528" t="s">
        <v>357</v>
      </c>
      <c r="J7" s="528"/>
      <c r="K7" s="271">
        <f>(txyr)</f>
        <v>2018</v>
      </c>
      <c r="L7" s="244" t="s">
        <v>358</v>
      </c>
      <c r="M7" s="535" t="s">
        <v>325</v>
      </c>
      <c r="N7" s="535"/>
      <c r="O7" s="535"/>
      <c r="Q7" s="266"/>
    </row>
    <row r="8" spans="1:15" ht="14.25" customHeight="1">
      <c r="A8" s="244"/>
      <c r="B8" s="244"/>
      <c r="C8" s="244"/>
      <c r="D8" s="244"/>
      <c r="E8" s="528" t="s">
        <v>359</v>
      </c>
      <c r="F8" s="528"/>
      <c r="G8" s="528"/>
      <c r="H8" s="528"/>
      <c r="I8" s="244"/>
      <c r="J8" s="525" t="s">
        <v>360</v>
      </c>
      <c r="K8" s="525"/>
      <c r="L8" s="244"/>
      <c r="M8" s="526" t="s">
        <v>361</v>
      </c>
      <c r="N8" s="526"/>
      <c r="O8" s="526"/>
    </row>
    <row r="9" spans="1:15" ht="10.5" customHeight="1">
      <c r="A9" s="528"/>
      <c r="B9" s="528"/>
      <c r="C9" s="528"/>
      <c r="D9" s="528"/>
      <c r="E9" s="528"/>
      <c r="F9" s="528"/>
      <c r="G9" s="528"/>
      <c r="H9" s="528"/>
      <c r="I9" s="528"/>
      <c r="J9" s="528"/>
      <c r="K9" s="528"/>
      <c r="L9" s="528"/>
      <c r="M9" s="528"/>
      <c r="N9" s="528"/>
      <c r="O9" s="528"/>
    </row>
    <row r="10" spans="1:15" ht="14.25">
      <c r="A10" s="532" t="s">
        <v>362</v>
      </c>
      <c r="B10" s="532"/>
      <c r="C10" s="532"/>
      <c r="D10" s="532"/>
      <c r="E10" s="532"/>
      <c r="F10" s="532"/>
      <c r="G10" s="532"/>
      <c r="H10" s="532"/>
      <c r="I10" s="532"/>
      <c r="J10" s="532"/>
      <c r="K10" s="532"/>
      <c r="L10" s="532"/>
      <c r="M10" s="532"/>
      <c r="N10" s="532"/>
      <c r="O10" s="532"/>
    </row>
    <row r="11" spans="1:15" ht="10.5" customHeight="1">
      <c r="A11" s="528"/>
      <c r="B11" s="528"/>
      <c r="C11" s="528"/>
      <c r="D11" s="528"/>
      <c r="E11" s="528"/>
      <c r="F11" s="528"/>
      <c r="G11" s="528"/>
      <c r="H11" s="528"/>
      <c r="I11" s="528"/>
      <c r="J11" s="528"/>
      <c r="K11" s="528"/>
      <c r="L11" s="528"/>
      <c r="M11" s="528"/>
      <c r="N11" s="528"/>
      <c r="O11" s="528"/>
    </row>
    <row r="12" spans="1:15" ht="15">
      <c r="A12" s="541" t="s">
        <v>363</v>
      </c>
      <c r="B12" s="541"/>
      <c r="C12" s="541"/>
      <c r="D12" s="541"/>
      <c r="E12" s="541"/>
      <c r="F12" s="541"/>
      <c r="G12" s="541"/>
      <c r="H12" s="541"/>
      <c r="I12" s="541"/>
      <c r="J12" s="541"/>
      <c r="K12" s="541"/>
      <c r="L12" s="541"/>
      <c r="M12" s="541"/>
      <c r="N12" s="541"/>
      <c r="O12" s="541"/>
    </row>
    <row r="13" spans="1:15" ht="15">
      <c r="A13" s="522" t="s">
        <v>364</v>
      </c>
      <c r="B13" s="522"/>
      <c r="C13" s="522"/>
      <c r="D13" s="522"/>
      <c r="E13" s="522"/>
      <c r="F13" s="522"/>
      <c r="G13" s="522"/>
      <c r="H13" s="522"/>
      <c r="I13" s="522"/>
      <c r="J13" s="522"/>
      <c r="K13" s="522"/>
      <c r="L13" s="522"/>
      <c r="M13" s="522"/>
      <c r="N13" s="522"/>
      <c r="O13" s="522"/>
    </row>
    <row r="14" spans="1:15" ht="10.5" customHeight="1">
      <c r="A14" s="528"/>
      <c r="B14" s="528"/>
      <c r="C14" s="528"/>
      <c r="D14" s="528"/>
      <c r="E14" s="528"/>
      <c r="F14" s="528"/>
      <c r="G14" s="528"/>
      <c r="H14" s="528"/>
      <c r="I14" s="528"/>
      <c r="J14" s="528"/>
      <c r="K14" s="528"/>
      <c r="L14" s="528"/>
      <c r="M14" s="528"/>
      <c r="N14" s="528"/>
      <c r="O14" s="528"/>
    </row>
    <row r="15" spans="1:15" ht="15">
      <c r="A15" s="244"/>
      <c r="B15" s="268"/>
      <c r="C15" s="531" t="s">
        <v>365</v>
      </c>
      <c r="D15" s="531"/>
      <c r="E15" s="531"/>
      <c r="F15" s="531"/>
      <c r="G15" s="531"/>
      <c r="H15" s="531"/>
      <c r="I15" s="531"/>
      <c r="J15" s="531"/>
      <c r="K15" s="244"/>
      <c r="L15" s="531" t="s">
        <v>366</v>
      </c>
      <c r="M15" s="531"/>
      <c r="N15" s="531"/>
      <c r="O15" s="244"/>
    </row>
    <row r="16" spans="1:15" ht="14.25" customHeight="1">
      <c r="A16" s="244"/>
      <c r="B16" s="244"/>
      <c r="C16" s="538"/>
      <c r="D16" s="539"/>
      <c r="E16" s="539"/>
      <c r="F16" s="539"/>
      <c r="G16" s="539"/>
      <c r="H16" s="539"/>
      <c r="I16" s="539"/>
      <c r="J16" s="540"/>
      <c r="K16" s="244"/>
      <c r="L16" s="542" t="s">
        <v>325</v>
      </c>
      <c r="M16" s="543"/>
      <c r="N16" s="544"/>
      <c r="O16" s="244"/>
    </row>
    <row r="17" spans="1:15" ht="10.5" customHeight="1">
      <c r="A17" s="528"/>
      <c r="B17" s="528"/>
      <c r="C17" s="528"/>
      <c r="D17" s="528"/>
      <c r="E17" s="528"/>
      <c r="F17" s="528"/>
      <c r="G17" s="528"/>
      <c r="H17" s="528"/>
      <c r="I17" s="528"/>
      <c r="J17" s="528"/>
      <c r="K17" s="528"/>
      <c r="L17" s="528"/>
      <c r="M17" s="528"/>
      <c r="N17" s="528"/>
      <c r="O17" s="528"/>
    </row>
    <row r="18" spans="1:15" ht="14.25">
      <c r="A18" s="532" t="s">
        <v>367</v>
      </c>
      <c r="B18" s="532"/>
      <c r="C18" s="532"/>
      <c r="D18" s="532"/>
      <c r="E18" s="532"/>
      <c r="F18" s="532"/>
      <c r="G18" s="532"/>
      <c r="H18" s="532"/>
      <c r="I18" s="532"/>
      <c r="J18" s="532"/>
      <c r="K18" s="532"/>
      <c r="L18" s="532"/>
      <c r="M18" s="532"/>
      <c r="N18" s="532"/>
      <c r="O18" s="532"/>
    </row>
    <row r="19" spans="1:15" ht="10.5" customHeight="1">
      <c r="A19" s="531"/>
      <c r="B19" s="531"/>
      <c r="C19" s="531"/>
      <c r="D19" s="531"/>
      <c r="E19" s="531"/>
      <c r="F19" s="531"/>
      <c r="G19" s="531"/>
      <c r="H19" s="531"/>
      <c r="I19" s="531"/>
      <c r="J19" s="531"/>
      <c r="K19" s="531"/>
      <c r="L19" s="531"/>
      <c r="M19" s="531"/>
      <c r="N19" s="531"/>
      <c r="O19" s="531"/>
    </row>
    <row r="20" spans="1:15" ht="15">
      <c r="A20" s="522" t="s">
        <v>368</v>
      </c>
      <c r="B20" s="522"/>
      <c r="C20" s="522"/>
      <c r="D20" s="522"/>
      <c r="E20" s="522"/>
      <c r="F20" s="522"/>
      <c r="G20" s="522"/>
      <c r="H20" s="522"/>
      <c r="I20" s="522"/>
      <c r="J20" s="522"/>
      <c r="K20" s="522"/>
      <c r="L20" s="522"/>
      <c r="M20" s="522"/>
      <c r="N20" s="522"/>
      <c r="O20" s="522"/>
    </row>
    <row r="21" spans="1:15" ht="12.75" customHeight="1">
      <c r="A21" s="522" t="s">
        <v>369</v>
      </c>
      <c r="B21" s="522"/>
      <c r="C21" s="522"/>
      <c r="D21" s="522"/>
      <c r="E21" s="522"/>
      <c r="F21" s="522"/>
      <c r="G21" s="522"/>
      <c r="H21" s="522"/>
      <c r="I21" s="522"/>
      <c r="J21" s="522"/>
      <c r="K21" s="522"/>
      <c r="L21" s="522"/>
      <c r="M21" s="522"/>
      <c r="N21" s="522"/>
      <c r="O21" s="522"/>
    </row>
    <row r="22" spans="1:15" ht="10.5" customHeight="1">
      <c r="A22" s="528"/>
      <c r="B22" s="528"/>
      <c r="C22" s="528"/>
      <c r="D22" s="528"/>
      <c r="E22" s="528"/>
      <c r="F22" s="528"/>
      <c r="G22" s="528"/>
      <c r="H22" s="528"/>
      <c r="I22" s="528"/>
      <c r="J22" s="528"/>
      <c r="K22" s="528"/>
      <c r="L22" s="528"/>
      <c r="M22" s="528"/>
      <c r="N22" s="528"/>
      <c r="O22" s="528"/>
    </row>
    <row r="23" spans="1:15" ht="102" customHeight="1">
      <c r="A23" s="537" t="s">
        <v>370</v>
      </c>
      <c r="B23" s="537"/>
      <c r="C23" s="537"/>
      <c r="D23" s="537"/>
      <c r="E23" s="537"/>
      <c r="F23" s="537"/>
      <c r="G23" s="537"/>
      <c r="H23" s="537"/>
      <c r="I23" s="537"/>
      <c r="J23" s="537"/>
      <c r="K23" s="274" t="s">
        <v>371</v>
      </c>
      <c r="L23" s="274" t="s">
        <v>372</v>
      </c>
      <c r="M23" s="274" t="s">
        <v>373</v>
      </c>
      <c r="N23" s="274" t="s">
        <v>374</v>
      </c>
      <c r="O23" s="244"/>
    </row>
    <row r="24" spans="1:15" ht="15">
      <c r="A24" s="538"/>
      <c r="B24" s="539"/>
      <c r="C24" s="539"/>
      <c r="D24" s="539"/>
      <c r="E24" s="539"/>
      <c r="F24" s="539"/>
      <c r="G24" s="539"/>
      <c r="H24" s="539"/>
      <c r="I24" s="539"/>
      <c r="J24" s="540"/>
      <c r="K24" s="275" t="s">
        <v>325</v>
      </c>
      <c r="L24" s="276" t="s">
        <v>325</v>
      </c>
      <c r="M24" s="276" t="s">
        <v>325</v>
      </c>
      <c r="N24" s="276" t="s">
        <v>325</v>
      </c>
      <c r="O24" s="244"/>
    </row>
    <row r="25" spans="1:15" ht="10.5" customHeight="1">
      <c r="A25" s="528"/>
      <c r="B25" s="528"/>
      <c r="C25" s="528"/>
      <c r="D25" s="528"/>
      <c r="E25" s="528"/>
      <c r="F25" s="528"/>
      <c r="G25" s="528"/>
      <c r="H25" s="528"/>
      <c r="I25" s="528"/>
      <c r="J25" s="528"/>
      <c r="K25" s="528"/>
      <c r="L25" s="528"/>
      <c r="M25" s="528"/>
      <c r="N25" s="528"/>
      <c r="O25" s="528"/>
    </row>
    <row r="26" spans="1:15" ht="15">
      <c r="A26" s="244"/>
      <c r="B26" s="522" t="s">
        <v>375</v>
      </c>
      <c r="C26" s="522"/>
      <c r="D26" s="522"/>
      <c r="E26" s="522"/>
      <c r="F26" s="523">
        <f>(apyr)</f>
        <v>2019</v>
      </c>
      <c r="G26" s="523"/>
      <c r="H26" s="522" t="s">
        <v>376</v>
      </c>
      <c r="I26" s="522"/>
      <c r="J26" s="522"/>
      <c r="K26" s="522"/>
      <c r="L26" s="522"/>
      <c r="M26" s="535" t="s">
        <v>325</v>
      </c>
      <c r="N26" s="535"/>
      <c r="O26" s="268"/>
    </row>
    <row r="27" spans="1:15" ht="15">
      <c r="A27" s="528"/>
      <c r="B27" s="528"/>
      <c r="C27" s="528"/>
      <c r="D27" s="528"/>
      <c r="E27" s="525" t="s">
        <v>354</v>
      </c>
      <c r="F27" s="525"/>
      <c r="G27" s="525"/>
      <c r="H27" s="528"/>
      <c r="I27" s="528"/>
      <c r="J27" s="528"/>
      <c r="K27" s="528"/>
      <c r="L27" s="528"/>
      <c r="M27" s="528"/>
      <c r="N27" s="528"/>
      <c r="O27" s="528"/>
    </row>
    <row r="28" spans="1:15" ht="15">
      <c r="A28" s="272" t="s">
        <v>323</v>
      </c>
      <c r="B28" s="522" t="s">
        <v>377</v>
      </c>
      <c r="C28" s="522"/>
      <c r="D28" s="522"/>
      <c r="E28" s="522"/>
      <c r="F28" s="522"/>
      <c r="G28" s="522"/>
      <c r="H28" s="522"/>
      <c r="I28" s="522"/>
      <c r="J28" s="522"/>
      <c r="K28" s="522"/>
      <c r="L28" s="522"/>
      <c r="M28" s="535" t="s">
        <v>325</v>
      </c>
      <c r="N28" s="535"/>
      <c r="O28" s="244"/>
    </row>
    <row r="29" spans="1:15" ht="10.5" customHeight="1">
      <c r="A29" s="528"/>
      <c r="B29" s="528"/>
      <c r="C29" s="528"/>
      <c r="D29" s="528"/>
      <c r="E29" s="528"/>
      <c r="F29" s="528"/>
      <c r="G29" s="528"/>
      <c r="H29" s="528"/>
      <c r="I29" s="528"/>
      <c r="J29" s="528"/>
      <c r="K29" s="528"/>
      <c r="L29" s="528"/>
      <c r="M29" s="528"/>
      <c r="N29" s="528"/>
      <c r="O29" s="528"/>
    </row>
    <row r="30" spans="1:15" ht="15">
      <c r="A30" s="272" t="s">
        <v>323</v>
      </c>
      <c r="B30" s="522" t="s">
        <v>378</v>
      </c>
      <c r="C30" s="522"/>
      <c r="D30" s="522"/>
      <c r="E30" s="522"/>
      <c r="F30" s="522"/>
      <c r="G30" s="522"/>
      <c r="H30" s="522"/>
      <c r="I30" s="522"/>
      <c r="J30" s="522"/>
      <c r="K30" s="522"/>
      <c r="L30" s="244"/>
      <c r="M30" s="535" t="s">
        <v>325</v>
      </c>
      <c r="N30" s="535"/>
      <c r="O30" s="244"/>
    </row>
    <row r="31" spans="1:15" ht="10.5" customHeight="1">
      <c r="A31" s="528"/>
      <c r="B31" s="528"/>
      <c r="C31" s="528"/>
      <c r="D31" s="528"/>
      <c r="E31" s="528"/>
      <c r="F31" s="528"/>
      <c r="G31" s="528"/>
      <c r="H31" s="528"/>
      <c r="I31" s="528"/>
      <c r="J31" s="528"/>
      <c r="K31" s="528"/>
      <c r="L31" s="528"/>
      <c r="M31" s="528"/>
      <c r="N31" s="528"/>
      <c r="O31" s="528"/>
    </row>
    <row r="32" spans="1:15" ht="15">
      <c r="A32" s="272" t="s">
        <v>323</v>
      </c>
      <c r="B32" s="522" t="s">
        <v>379</v>
      </c>
      <c r="C32" s="522"/>
      <c r="D32" s="522"/>
      <c r="E32" s="522"/>
      <c r="F32" s="522"/>
      <c r="G32" s="522"/>
      <c r="H32" s="522"/>
      <c r="I32" s="522"/>
      <c r="J32" s="522"/>
      <c r="K32" s="522"/>
      <c r="L32" s="244"/>
      <c r="M32" s="535" t="s">
        <v>325</v>
      </c>
      <c r="N32" s="535"/>
      <c r="O32" s="244"/>
    </row>
    <row r="33" spans="1:15" ht="10.5" customHeight="1">
      <c r="A33" s="536"/>
      <c r="B33" s="536"/>
      <c r="C33" s="536"/>
      <c r="D33" s="536"/>
      <c r="E33" s="536"/>
      <c r="F33" s="536"/>
      <c r="G33" s="536"/>
      <c r="H33" s="536"/>
      <c r="I33" s="536"/>
      <c r="J33" s="536"/>
      <c r="K33" s="536"/>
      <c r="L33" s="536"/>
      <c r="M33" s="536"/>
      <c r="N33" s="536"/>
      <c r="O33" s="536"/>
    </row>
    <row r="34" spans="1:15" ht="15">
      <c r="A34" s="272" t="s">
        <v>318</v>
      </c>
      <c r="B34" s="522" t="s">
        <v>380</v>
      </c>
      <c r="C34" s="522"/>
      <c r="D34" s="522"/>
      <c r="E34" s="522"/>
      <c r="F34" s="522"/>
      <c r="G34" s="523">
        <f>(apyr)</f>
        <v>2019</v>
      </c>
      <c r="H34" s="523"/>
      <c r="I34" s="528" t="s">
        <v>381</v>
      </c>
      <c r="J34" s="528"/>
      <c r="K34" s="528"/>
      <c r="L34" s="244"/>
      <c r="M34" s="535" t="s">
        <v>325</v>
      </c>
      <c r="N34" s="535"/>
      <c r="O34" s="244"/>
    </row>
    <row r="35" spans="1:15" ht="15">
      <c r="A35" s="528"/>
      <c r="B35" s="528"/>
      <c r="C35" s="528"/>
      <c r="D35" s="528"/>
      <c r="E35" s="528"/>
      <c r="F35" s="528"/>
      <c r="G35" s="528" t="s">
        <v>354</v>
      </c>
      <c r="H35" s="528"/>
      <c r="I35" s="528"/>
      <c r="J35" s="528"/>
      <c r="K35" s="528"/>
      <c r="L35" s="528"/>
      <c r="M35" s="528"/>
      <c r="N35" s="528"/>
      <c r="O35" s="528"/>
    </row>
    <row r="36" spans="1:15" ht="15">
      <c r="A36" s="272" t="s">
        <v>337</v>
      </c>
      <c r="B36" s="522" t="s">
        <v>382</v>
      </c>
      <c r="C36" s="522"/>
      <c r="D36" s="522"/>
      <c r="E36" s="522"/>
      <c r="F36" s="522"/>
      <c r="G36" s="522"/>
      <c r="H36" s="522"/>
      <c r="I36" s="522"/>
      <c r="J36" s="522"/>
      <c r="K36" s="522"/>
      <c r="L36" s="522"/>
      <c r="M36" s="522"/>
      <c r="N36" s="522"/>
      <c r="O36" s="522"/>
    </row>
    <row r="37" spans="1:15" ht="15">
      <c r="A37" s="244"/>
      <c r="B37" s="244" t="s">
        <v>383</v>
      </c>
      <c r="C37" s="530"/>
      <c r="D37" s="530"/>
      <c r="E37" s="528" t="s">
        <v>384</v>
      </c>
      <c r="F37" s="528"/>
      <c r="G37" s="528"/>
      <c r="H37" s="523">
        <f>(apyr)</f>
        <v>2019</v>
      </c>
      <c r="I37" s="523"/>
      <c r="J37" s="528" t="s">
        <v>381</v>
      </c>
      <c r="K37" s="528"/>
      <c r="L37" s="244"/>
      <c r="M37" s="535" t="s">
        <v>325</v>
      </c>
      <c r="N37" s="535"/>
      <c r="O37" s="244"/>
    </row>
    <row r="38" spans="1:15" ht="15">
      <c r="A38" s="528"/>
      <c r="B38" s="528"/>
      <c r="C38" s="528"/>
      <c r="D38" s="528"/>
      <c r="E38" s="528"/>
      <c r="F38" s="528"/>
      <c r="G38" s="528"/>
      <c r="H38" s="528" t="s">
        <v>354</v>
      </c>
      <c r="I38" s="528"/>
      <c r="J38" s="528"/>
      <c r="K38" s="528"/>
      <c r="L38" s="528"/>
      <c r="M38" s="528"/>
      <c r="N38" s="528"/>
      <c r="O38" s="528"/>
    </row>
    <row r="39" spans="1:15" ht="10.5" customHeight="1">
      <c r="A39" s="528"/>
      <c r="B39" s="528"/>
      <c r="C39" s="528"/>
      <c r="D39" s="528"/>
      <c r="E39" s="528"/>
      <c r="F39" s="528"/>
      <c r="G39" s="528"/>
      <c r="H39" s="528"/>
      <c r="I39" s="528"/>
      <c r="J39" s="528"/>
      <c r="K39" s="528"/>
      <c r="L39" s="528"/>
      <c r="M39" s="528"/>
      <c r="N39" s="528"/>
      <c r="O39" s="528"/>
    </row>
    <row r="40" spans="1:15" ht="15">
      <c r="A40" s="272" t="s">
        <v>318</v>
      </c>
      <c r="B40" s="522" t="s">
        <v>385</v>
      </c>
      <c r="C40" s="522"/>
      <c r="D40" s="522"/>
      <c r="E40" s="522"/>
      <c r="F40" s="522"/>
      <c r="G40" s="522"/>
      <c r="H40" s="522"/>
      <c r="I40" s="522"/>
      <c r="J40" s="522"/>
      <c r="K40" s="522"/>
      <c r="L40" s="244"/>
      <c r="M40" s="535" t="s">
        <v>325</v>
      </c>
      <c r="N40" s="535"/>
      <c r="O40" s="244"/>
    </row>
    <row r="41" spans="1:15" ht="10.5" customHeight="1">
      <c r="A41" s="528"/>
      <c r="B41" s="528"/>
      <c r="C41" s="528"/>
      <c r="D41" s="528"/>
      <c r="E41" s="528"/>
      <c r="F41" s="528"/>
      <c r="G41" s="528"/>
      <c r="H41" s="528"/>
      <c r="I41" s="528"/>
      <c r="J41" s="528"/>
      <c r="K41" s="528"/>
      <c r="L41" s="528"/>
      <c r="M41" s="528"/>
      <c r="N41" s="528"/>
      <c r="O41" s="528"/>
    </row>
    <row r="42" spans="1:15" ht="14.25">
      <c r="A42" s="532" t="s">
        <v>386</v>
      </c>
      <c r="B42" s="532"/>
      <c r="C42" s="532"/>
      <c r="D42" s="532"/>
      <c r="E42" s="532"/>
      <c r="F42" s="532"/>
      <c r="G42" s="532"/>
      <c r="H42" s="532"/>
      <c r="I42" s="532"/>
      <c r="J42" s="532"/>
      <c r="K42" s="532"/>
      <c r="L42" s="532"/>
      <c r="M42" s="532"/>
      <c r="N42" s="532"/>
      <c r="O42" s="532"/>
    </row>
    <row r="43" spans="1:15" ht="10.5" customHeight="1">
      <c r="A43" s="531"/>
      <c r="B43" s="534"/>
      <c r="C43" s="534"/>
      <c r="D43" s="534"/>
      <c r="E43" s="534"/>
      <c r="F43" s="534"/>
      <c r="G43" s="534"/>
      <c r="H43" s="534"/>
      <c r="I43" s="534"/>
      <c r="J43" s="534"/>
      <c r="K43" s="534"/>
      <c r="L43" s="534"/>
      <c r="M43" s="534"/>
      <c r="N43" s="531"/>
      <c r="O43" s="531"/>
    </row>
    <row r="44" spans="1:15" ht="15">
      <c r="A44" s="522" t="s">
        <v>387</v>
      </c>
      <c r="B44" s="522"/>
      <c r="C44" s="522"/>
      <c r="D44" s="522"/>
      <c r="E44" s="522"/>
      <c r="F44" s="522"/>
      <c r="G44" s="522"/>
      <c r="H44" s="522"/>
      <c r="I44" s="522"/>
      <c r="J44" s="522"/>
      <c r="K44" s="522"/>
      <c r="L44" s="522"/>
      <c r="M44" s="522"/>
      <c r="N44" s="522"/>
      <c r="O44" s="522"/>
    </row>
    <row r="45" spans="1:15" ht="15">
      <c r="A45" s="522" t="s">
        <v>388</v>
      </c>
      <c r="B45" s="522"/>
      <c r="C45" s="522"/>
      <c r="D45" s="522"/>
      <c r="E45" s="522"/>
      <c r="F45" s="535"/>
      <c r="G45" s="535"/>
      <c r="H45" s="535"/>
      <c r="I45" s="535"/>
      <c r="J45" s="244" t="s">
        <v>389</v>
      </c>
      <c r="K45" s="244"/>
      <c r="L45" s="268"/>
      <c r="M45" s="244"/>
      <c r="N45" s="268"/>
      <c r="O45" s="268"/>
    </row>
    <row r="46" spans="1:15" ht="10.5" customHeight="1">
      <c r="A46" s="531"/>
      <c r="B46" s="531"/>
      <c r="C46" s="531"/>
      <c r="D46" s="531"/>
      <c r="E46" s="531"/>
      <c r="F46" s="531"/>
      <c r="G46" s="531"/>
      <c r="H46" s="531"/>
      <c r="I46" s="531"/>
      <c r="J46" s="531"/>
      <c r="K46" s="531"/>
      <c r="L46" s="531"/>
      <c r="M46" s="531"/>
      <c r="N46" s="531"/>
      <c r="O46" s="531"/>
    </row>
    <row r="47" spans="1:15" ht="14.25">
      <c r="A47" s="532" t="s">
        <v>390</v>
      </c>
      <c r="B47" s="532"/>
      <c r="C47" s="532"/>
      <c r="D47" s="532"/>
      <c r="E47" s="532"/>
      <c r="F47" s="532"/>
      <c r="G47" s="532"/>
      <c r="H47" s="532"/>
      <c r="I47" s="532"/>
      <c r="J47" s="532"/>
      <c r="K47" s="532"/>
      <c r="L47" s="532"/>
      <c r="M47" s="532"/>
      <c r="N47" s="532"/>
      <c r="O47" s="532"/>
    </row>
    <row r="48" spans="1:15" ht="10.5" customHeight="1">
      <c r="A48" s="522"/>
      <c r="B48" s="522"/>
      <c r="C48" s="522"/>
      <c r="D48" s="522"/>
      <c r="E48" s="522"/>
      <c r="F48" s="522"/>
      <c r="G48" s="522"/>
      <c r="H48" s="522"/>
      <c r="I48" s="522"/>
      <c r="J48" s="522"/>
      <c r="K48" s="522"/>
      <c r="L48" s="522"/>
      <c r="M48" s="522"/>
      <c r="N48" s="522"/>
      <c r="O48" s="522"/>
    </row>
    <row r="49" spans="1:15" ht="15">
      <c r="A49" s="244" t="s">
        <v>391</v>
      </c>
      <c r="B49" s="530"/>
      <c r="C49" s="530"/>
      <c r="D49" s="530"/>
      <c r="E49" s="530"/>
      <c r="F49" s="530"/>
      <c r="G49" s="530"/>
      <c r="H49" s="266" t="s">
        <v>392</v>
      </c>
      <c r="I49" s="533"/>
      <c r="J49" s="533"/>
      <c r="K49" s="533"/>
      <c r="L49" s="266" t="s">
        <v>393</v>
      </c>
      <c r="M49" s="530"/>
      <c r="N49" s="530"/>
      <c r="O49" s="266" t="s">
        <v>394</v>
      </c>
    </row>
    <row r="50" spans="1:15" ht="27.75" customHeight="1">
      <c r="A50" s="525" t="s">
        <v>395</v>
      </c>
      <c r="B50" s="525"/>
      <c r="C50" s="525"/>
      <c r="D50" s="525"/>
      <c r="E50" s="525"/>
      <c r="F50" s="525"/>
      <c r="G50" s="525"/>
      <c r="H50" s="244"/>
      <c r="I50" s="529" t="s">
        <v>396</v>
      </c>
      <c r="J50" s="529"/>
      <c r="K50" s="529"/>
      <c r="L50" s="268"/>
      <c r="M50" s="526" t="s">
        <v>397</v>
      </c>
      <c r="N50" s="526"/>
      <c r="O50" s="268"/>
    </row>
    <row r="51" spans="1:15" ht="15">
      <c r="A51" s="530"/>
      <c r="B51" s="530"/>
      <c r="C51" s="528" t="s">
        <v>398</v>
      </c>
      <c r="D51" s="528"/>
      <c r="E51" s="527"/>
      <c r="F51" s="527"/>
      <c r="G51" s="527"/>
      <c r="H51" s="527"/>
      <c r="I51" s="527"/>
      <c r="J51" s="527"/>
      <c r="K51" s="266" t="s">
        <v>399</v>
      </c>
      <c r="L51" s="527"/>
      <c r="M51" s="527"/>
      <c r="N51" s="527"/>
      <c r="O51" s="527"/>
    </row>
    <row r="52" spans="1:15" ht="15">
      <c r="A52" s="526" t="s">
        <v>400</v>
      </c>
      <c r="B52" s="526"/>
      <c r="C52" s="244"/>
      <c r="D52" s="244"/>
      <c r="E52" s="526" t="s">
        <v>401</v>
      </c>
      <c r="F52" s="526"/>
      <c r="G52" s="526"/>
      <c r="H52" s="526"/>
      <c r="I52" s="526"/>
      <c r="J52" s="526"/>
      <c r="K52" s="244"/>
      <c r="L52" s="526" t="s">
        <v>402</v>
      </c>
      <c r="M52" s="526"/>
      <c r="N52" s="526"/>
      <c r="O52" s="526"/>
    </row>
    <row r="53" spans="1:15" ht="15">
      <c r="A53" s="522" t="s">
        <v>403</v>
      </c>
      <c r="B53" s="522"/>
      <c r="C53" s="522"/>
      <c r="D53" s="522"/>
      <c r="E53" s="522"/>
      <c r="F53" s="522"/>
      <c r="G53" s="522"/>
      <c r="H53" s="527"/>
      <c r="I53" s="527"/>
      <c r="J53" s="527"/>
      <c r="K53" s="527"/>
      <c r="L53" s="527"/>
      <c r="M53" s="527"/>
      <c r="N53" s="527"/>
      <c r="O53" s="244" t="s">
        <v>404</v>
      </c>
    </row>
    <row r="54" spans="1:15" ht="15">
      <c r="A54" s="528"/>
      <c r="B54" s="528"/>
      <c r="C54" s="528"/>
      <c r="D54" s="528"/>
      <c r="E54" s="528"/>
      <c r="F54" s="528"/>
      <c r="G54" s="528"/>
      <c r="H54" s="526" t="s">
        <v>395</v>
      </c>
      <c r="I54" s="526"/>
      <c r="J54" s="526"/>
      <c r="K54" s="526"/>
      <c r="L54" s="526"/>
      <c r="M54" s="526"/>
      <c r="N54" s="526"/>
      <c r="O54" s="244"/>
    </row>
    <row r="55" spans="1:15" ht="15">
      <c r="A55" s="522" t="s">
        <v>405</v>
      </c>
      <c r="B55" s="522"/>
      <c r="C55" s="522"/>
      <c r="D55" s="522"/>
      <c r="E55" s="522"/>
      <c r="F55" s="522"/>
      <c r="G55" s="522"/>
      <c r="H55" s="522"/>
      <c r="I55" s="522"/>
      <c r="J55" s="522"/>
      <c r="K55" s="522"/>
      <c r="L55" s="522"/>
      <c r="M55" s="522"/>
      <c r="N55" s="522"/>
      <c r="O55" s="522"/>
    </row>
    <row r="56" spans="1:15" ht="15">
      <c r="A56" s="523"/>
      <c r="B56" s="523"/>
      <c r="C56" s="523"/>
      <c r="D56" s="523"/>
      <c r="E56" s="523"/>
      <c r="F56" s="523"/>
      <c r="G56" s="523"/>
      <c r="H56" s="523"/>
      <c r="I56" s="523"/>
      <c r="J56" s="523"/>
      <c r="K56" s="523"/>
      <c r="L56" s="523"/>
      <c r="M56" s="523"/>
      <c r="N56" s="523"/>
      <c r="O56" s="523"/>
    </row>
    <row r="57" spans="1:15" ht="13.5">
      <c r="A57" s="524" t="s">
        <v>406</v>
      </c>
      <c r="B57" s="524"/>
      <c r="C57" s="524"/>
      <c r="D57" s="524"/>
      <c r="E57" s="524"/>
      <c r="F57" s="524"/>
      <c r="G57" s="524"/>
      <c r="H57" s="524"/>
      <c r="I57" s="524"/>
      <c r="J57" s="524"/>
      <c r="K57" s="524"/>
      <c r="L57" s="524"/>
      <c r="M57" s="524"/>
      <c r="N57" s="524"/>
      <c r="O57" s="524"/>
    </row>
    <row r="58" spans="1:15" ht="13.5">
      <c r="A58" s="269"/>
      <c r="B58" s="269"/>
      <c r="C58" s="269"/>
      <c r="D58" s="269"/>
      <c r="E58" s="269"/>
      <c r="F58" s="269"/>
      <c r="G58" s="269"/>
      <c r="H58" s="269"/>
      <c r="I58" s="269"/>
      <c r="J58" s="269"/>
      <c r="K58" s="269"/>
      <c r="L58" s="525" t="s">
        <v>407</v>
      </c>
      <c r="M58" s="525"/>
      <c r="N58" s="525"/>
      <c r="O58" s="525"/>
    </row>
    <row r="59" spans="1:15" ht="13.5">
      <c r="A59" s="278"/>
      <c r="B59" s="278"/>
      <c r="C59" s="278"/>
      <c r="D59" s="278"/>
      <c r="E59" s="278"/>
      <c r="F59" s="278"/>
      <c r="G59" s="278"/>
      <c r="H59" s="278"/>
      <c r="I59" s="278"/>
      <c r="J59" s="278"/>
      <c r="K59" s="278"/>
      <c r="L59" s="278"/>
      <c r="M59" s="278"/>
      <c r="N59" s="278"/>
      <c r="O59" s="278"/>
    </row>
    <row r="60" spans="1:15" ht="13.5">
      <c r="A60" s="278"/>
      <c r="B60" s="278"/>
      <c r="C60" s="278"/>
      <c r="D60" s="278"/>
      <c r="E60" s="278"/>
      <c r="F60" s="278"/>
      <c r="G60" s="278"/>
      <c r="H60" s="278"/>
      <c r="I60" s="278"/>
      <c r="J60" s="278"/>
      <c r="K60" s="278"/>
      <c r="L60" s="278"/>
      <c r="M60" s="278"/>
      <c r="N60" s="278"/>
      <c r="O60" s="278"/>
    </row>
    <row r="61" spans="1:15" ht="13.5">
      <c r="A61" s="278"/>
      <c r="B61" s="278"/>
      <c r="C61" s="278"/>
      <c r="D61" s="278"/>
      <c r="E61" s="278"/>
      <c r="F61" s="278"/>
      <c r="G61" s="278"/>
      <c r="H61" s="278"/>
      <c r="I61" s="278"/>
      <c r="J61" s="278"/>
      <c r="K61" s="278"/>
      <c r="L61" s="278"/>
      <c r="M61" s="278"/>
      <c r="N61" s="278"/>
      <c r="O61" s="278"/>
    </row>
  </sheetData>
  <sheetProtection password="CCA6" sheet="1" selectLockedCells="1"/>
  <mergeCells count="101">
    <mergeCell ref="A1:O1"/>
    <mergeCell ref="A2:O2"/>
    <mergeCell ref="A3:O3"/>
    <mergeCell ref="A4:O4"/>
    <mergeCell ref="B5:E5"/>
    <mergeCell ref="F5:G5"/>
    <mergeCell ref="M5:N5"/>
    <mergeCell ref="B6:E6"/>
    <mergeCell ref="G6:I6"/>
    <mergeCell ref="M6:N6"/>
    <mergeCell ref="A7:D7"/>
    <mergeCell ref="E7:H7"/>
    <mergeCell ref="I7:J7"/>
    <mergeCell ref="M7:O7"/>
    <mergeCell ref="E8:H8"/>
    <mergeCell ref="J8:K8"/>
    <mergeCell ref="M8:O8"/>
    <mergeCell ref="A9:O9"/>
    <mergeCell ref="A10:O10"/>
    <mergeCell ref="A11:O11"/>
    <mergeCell ref="A12:O12"/>
    <mergeCell ref="A13:O13"/>
    <mergeCell ref="A14:O14"/>
    <mergeCell ref="C15:J15"/>
    <mergeCell ref="L15:N15"/>
    <mergeCell ref="C16:J16"/>
    <mergeCell ref="L16:N16"/>
    <mergeCell ref="A17:O17"/>
    <mergeCell ref="A18:O18"/>
    <mergeCell ref="A19:O19"/>
    <mergeCell ref="A20:O20"/>
    <mergeCell ref="A21:O21"/>
    <mergeCell ref="A22:O22"/>
    <mergeCell ref="A23:J23"/>
    <mergeCell ref="A24:J24"/>
    <mergeCell ref="A25:O25"/>
    <mergeCell ref="B26:E26"/>
    <mergeCell ref="F26:G26"/>
    <mergeCell ref="H26:L26"/>
    <mergeCell ref="M26:N26"/>
    <mergeCell ref="A27:D27"/>
    <mergeCell ref="E27:G27"/>
    <mergeCell ref="H27:O27"/>
    <mergeCell ref="B28:L28"/>
    <mergeCell ref="M28:N28"/>
    <mergeCell ref="A29:O29"/>
    <mergeCell ref="B30:K30"/>
    <mergeCell ref="M30:N30"/>
    <mergeCell ref="A31:O31"/>
    <mergeCell ref="B32:K32"/>
    <mergeCell ref="M32:N32"/>
    <mergeCell ref="A33:O33"/>
    <mergeCell ref="B34:F34"/>
    <mergeCell ref="G34:H34"/>
    <mergeCell ref="I34:K34"/>
    <mergeCell ref="M34:N34"/>
    <mergeCell ref="A35:F35"/>
    <mergeCell ref="G35:H35"/>
    <mergeCell ref="I35:O35"/>
    <mergeCell ref="B36:O36"/>
    <mergeCell ref="C37:D37"/>
    <mergeCell ref="E37:G37"/>
    <mergeCell ref="H37:I37"/>
    <mergeCell ref="J37:K37"/>
    <mergeCell ref="M37:N37"/>
    <mergeCell ref="A38:G38"/>
    <mergeCell ref="H38:I38"/>
    <mergeCell ref="J38:O38"/>
    <mergeCell ref="A39:O39"/>
    <mergeCell ref="B40:K40"/>
    <mergeCell ref="M40:N40"/>
    <mergeCell ref="A41:O41"/>
    <mergeCell ref="A42:O42"/>
    <mergeCell ref="A43:O43"/>
    <mergeCell ref="A44:O44"/>
    <mergeCell ref="A45:E45"/>
    <mergeCell ref="F45:I45"/>
    <mergeCell ref="A46:O46"/>
    <mergeCell ref="A47:O47"/>
    <mergeCell ref="A48:O48"/>
    <mergeCell ref="B49:G49"/>
    <mergeCell ref="I49:K49"/>
    <mergeCell ref="M49:N49"/>
    <mergeCell ref="H54:N54"/>
    <mergeCell ref="A50:G50"/>
    <mergeCell ref="I50:K50"/>
    <mergeCell ref="M50:N50"/>
    <mergeCell ref="A51:B51"/>
    <mergeCell ref="C51:D51"/>
    <mergeCell ref="E51:J51"/>
    <mergeCell ref="L51:O51"/>
    <mergeCell ref="A55:O55"/>
    <mergeCell ref="A56:O56"/>
    <mergeCell ref="A57:O57"/>
    <mergeCell ref="L58:O58"/>
    <mergeCell ref="A52:B52"/>
    <mergeCell ref="E52:J52"/>
    <mergeCell ref="L52:O52"/>
    <mergeCell ref="A53:G53"/>
    <mergeCell ref="H53:N53"/>
    <mergeCell ref="A54:G54"/>
  </mergeCells>
  <printOptions/>
  <pageMargins left="0.699999988079071" right="0.699999988079071" top="0.75" bottom="0.75" header="0.30000001192092896" footer="0.30000001192092896"/>
  <pageSetup errors="blank" fitToHeight="1" fitToWidth="1" horizontalDpi="300" verticalDpi="300" orientation="portrait" scale="74"/>
  <headerFooter>
    <oddHeader>&amp;L&amp;D     &amp;T
&amp;C
</oddHeader>
  </headerFooter>
  <legacyDrawing r:id="rId2"/>
</worksheet>
</file>

<file path=xl/worksheets/sheet7.xml><?xml version="1.0" encoding="utf-8"?>
<worksheet xmlns="http://schemas.openxmlformats.org/spreadsheetml/2006/main" xmlns:r="http://schemas.openxmlformats.org/officeDocument/2006/relationships">
  <sheetPr>
    <pageSetUpPr fitToPage="1"/>
  </sheetPr>
  <dimension ref="A1:O69"/>
  <sheetViews>
    <sheetView zoomScale="116" zoomScaleNormal="116" zoomScalePageLayoutView="0" workbookViewId="0" topLeftCell="A1">
      <selection activeCell="B6" sqref="B6:H6"/>
    </sheetView>
  </sheetViews>
  <sheetFormatPr defaultColWidth="9.33203125" defaultRowHeight="12.75"/>
  <cols>
    <col min="1" max="1" width="8.16015625" style="2" customWidth="1"/>
    <col min="2" max="2" width="9.83203125" style="2" customWidth="1"/>
    <col min="3" max="3" width="2.33203125" style="2" customWidth="1"/>
    <col min="4" max="4" width="9.83203125" style="2" customWidth="1"/>
    <col min="5" max="5" width="2.83203125" style="2" customWidth="1"/>
    <col min="6" max="6" width="9" style="2" customWidth="1"/>
    <col min="7" max="7" width="3" style="2" customWidth="1"/>
    <col min="8" max="8" width="10.83203125" style="2" customWidth="1"/>
    <col min="9" max="9" width="4" style="2" customWidth="1"/>
    <col min="10" max="10" width="14" style="2" customWidth="1"/>
    <col min="11" max="11" width="13.33203125" style="2" customWidth="1"/>
    <col min="12" max="12" width="12.33203125" style="2" customWidth="1"/>
    <col min="13" max="14" width="12.5" style="2" customWidth="1"/>
    <col min="15" max="15" width="5.83203125" style="2" customWidth="1"/>
    <col min="16" max="16384" width="9.33203125" style="2" customWidth="1"/>
  </cols>
  <sheetData>
    <row r="1" spans="1:15" ht="12.75">
      <c r="A1" s="545" t="s">
        <v>295</v>
      </c>
      <c r="B1" s="545"/>
      <c r="C1" s="545"/>
      <c r="D1" s="545"/>
      <c r="E1" s="545"/>
      <c r="F1" s="545"/>
      <c r="G1" s="545"/>
      <c r="H1" s="545"/>
      <c r="I1" s="545"/>
      <c r="J1" s="545"/>
      <c r="K1" s="545"/>
      <c r="L1" s="545"/>
      <c r="M1" s="545"/>
      <c r="N1" s="545"/>
      <c r="O1" s="545"/>
    </row>
    <row r="2" spans="1:15" ht="33">
      <c r="A2" s="517" t="s">
        <v>408</v>
      </c>
      <c r="B2" s="517"/>
      <c r="C2" s="517"/>
      <c r="D2" s="517"/>
      <c r="E2" s="517"/>
      <c r="F2" s="517"/>
      <c r="G2" s="517"/>
      <c r="H2" s="517"/>
      <c r="I2" s="517"/>
      <c r="J2" s="517"/>
      <c r="K2" s="517"/>
      <c r="L2" s="517"/>
      <c r="M2" s="517"/>
      <c r="N2" s="517"/>
      <c r="O2" s="517"/>
    </row>
    <row r="3" spans="1:15" ht="14.25">
      <c r="A3" s="531"/>
      <c r="B3" s="531"/>
      <c r="C3" s="531"/>
      <c r="D3" s="531"/>
      <c r="E3" s="531"/>
      <c r="F3" s="531"/>
      <c r="G3" s="531"/>
      <c r="H3" s="531"/>
      <c r="I3" s="531"/>
      <c r="J3" s="531"/>
      <c r="K3" s="531"/>
      <c r="L3" s="531"/>
      <c r="M3" s="531"/>
      <c r="N3" s="531"/>
      <c r="O3" s="531"/>
    </row>
    <row r="4" spans="1:15" ht="14.25">
      <c r="A4" s="532" t="s">
        <v>409</v>
      </c>
      <c r="B4" s="532"/>
      <c r="C4" s="532"/>
      <c r="D4" s="532"/>
      <c r="E4" s="532"/>
      <c r="F4" s="532"/>
      <c r="G4" s="532"/>
      <c r="H4" s="532"/>
      <c r="I4" s="532"/>
      <c r="J4" s="532"/>
      <c r="K4" s="532"/>
      <c r="L4" s="532"/>
      <c r="M4" s="532"/>
      <c r="N4" s="532"/>
      <c r="O4" s="532"/>
    </row>
    <row r="5" spans="1:15" ht="14.25">
      <c r="A5" s="531"/>
      <c r="B5" s="531"/>
      <c r="C5" s="531"/>
      <c r="D5" s="531"/>
      <c r="E5" s="531"/>
      <c r="F5" s="531"/>
      <c r="G5" s="531"/>
      <c r="H5" s="531"/>
      <c r="I5" s="531"/>
      <c r="J5" s="531"/>
      <c r="K5" s="531"/>
      <c r="L5" s="531"/>
      <c r="M5" s="531"/>
      <c r="N5" s="531"/>
      <c r="O5" s="531"/>
    </row>
    <row r="6" spans="1:15" ht="15">
      <c r="A6" s="279" t="s">
        <v>391</v>
      </c>
      <c r="B6" s="553" t="str">
        <f>(eff_entity)</f>
        <v>SBO-BOOKER ISD (2019)</v>
      </c>
      <c r="C6" s="553"/>
      <c r="D6" s="553"/>
      <c r="E6" s="553"/>
      <c r="F6" s="553"/>
      <c r="G6" s="553"/>
      <c r="H6" s="266" t="s">
        <v>392</v>
      </c>
      <c r="I6" s="530"/>
      <c r="J6" s="530"/>
      <c r="K6" s="530"/>
      <c r="L6" s="266" t="s">
        <v>393</v>
      </c>
      <c r="M6" s="530"/>
      <c r="N6" s="530"/>
      <c r="O6" s="266" t="s">
        <v>394</v>
      </c>
    </row>
    <row r="7" spans="1:15" ht="14.25">
      <c r="A7" s="554" t="s">
        <v>353</v>
      </c>
      <c r="B7" s="554"/>
      <c r="C7" s="554"/>
      <c r="D7" s="554"/>
      <c r="E7" s="554"/>
      <c r="F7" s="554"/>
      <c r="G7" s="554"/>
      <c r="H7" s="280"/>
      <c r="I7" s="555" t="s">
        <v>410</v>
      </c>
      <c r="J7" s="555"/>
      <c r="K7" s="555"/>
      <c r="L7" s="268"/>
      <c r="M7" s="551" t="s">
        <v>397</v>
      </c>
      <c r="N7" s="551"/>
      <c r="O7" s="268"/>
    </row>
    <row r="8" spans="1:15" ht="10.5" customHeight="1">
      <c r="A8" s="531"/>
      <c r="B8" s="531"/>
      <c r="C8" s="531"/>
      <c r="D8" s="531"/>
      <c r="E8" s="531"/>
      <c r="F8" s="531"/>
      <c r="G8" s="531"/>
      <c r="H8" s="531"/>
      <c r="I8" s="531"/>
      <c r="J8" s="531"/>
      <c r="K8" s="531"/>
      <c r="L8" s="531"/>
      <c r="M8" s="531"/>
      <c r="N8" s="531"/>
      <c r="O8" s="531"/>
    </row>
    <row r="9" spans="1:15" ht="15">
      <c r="A9" s="530"/>
      <c r="B9" s="530"/>
      <c r="C9" s="502" t="s">
        <v>411</v>
      </c>
      <c r="D9" s="502"/>
      <c r="E9" s="502"/>
      <c r="F9" s="502"/>
      <c r="G9" s="502"/>
      <c r="H9" s="502"/>
      <c r="I9" s="502"/>
      <c r="J9" s="502"/>
      <c r="K9" s="502"/>
      <c r="L9" s="502"/>
      <c r="M9" s="502"/>
      <c r="N9" s="502"/>
      <c r="O9" s="502"/>
    </row>
    <row r="10" spans="1:15" ht="12.75">
      <c r="A10" s="551" t="s">
        <v>400</v>
      </c>
      <c r="B10" s="551"/>
      <c r="C10" s="547"/>
      <c r="D10" s="547"/>
      <c r="E10" s="547"/>
      <c r="F10" s="547"/>
      <c r="G10" s="547"/>
      <c r="H10" s="547"/>
      <c r="I10" s="547"/>
      <c r="J10" s="547"/>
      <c r="K10" s="547"/>
      <c r="L10" s="547"/>
      <c r="M10" s="547"/>
      <c r="N10" s="547"/>
      <c r="O10" s="547"/>
    </row>
    <row r="11" spans="1:15" ht="10.5" customHeight="1">
      <c r="A11" s="547"/>
      <c r="B11" s="547"/>
      <c r="C11" s="547"/>
      <c r="D11" s="547"/>
      <c r="E11" s="547"/>
      <c r="F11" s="547"/>
      <c r="G11" s="547"/>
      <c r="H11" s="547"/>
      <c r="I11" s="547"/>
      <c r="J11" s="547"/>
      <c r="K11" s="547"/>
      <c r="L11" s="547"/>
      <c r="M11" s="547"/>
      <c r="N11" s="547"/>
      <c r="O11" s="547"/>
    </row>
    <row r="12" spans="1:15" ht="15">
      <c r="A12" s="279" t="s">
        <v>412</v>
      </c>
      <c r="B12" s="279"/>
      <c r="C12" s="279"/>
      <c r="D12" s="279"/>
      <c r="E12" s="279"/>
      <c r="F12" s="279"/>
      <c r="G12" s="279"/>
      <c r="H12" s="279"/>
      <c r="I12" s="279"/>
      <c r="J12" s="279"/>
      <c r="K12" s="279"/>
      <c r="L12" s="279"/>
      <c r="M12" s="527" t="s">
        <v>325</v>
      </c>
      <c r="N12" s="527"/>
      <c r="O12" s="527"/>
    </row>
    <row r="13" spans="1:15" ht="12.75">
      <c r="A13" s="547"/>
      <c r="B13" s="547"/>
      <c r="C13" s="547"/>
      <c r="D13" s="547"/>
      <c r="E13" s="547"/>
      <c r="F13" s="547"/>
      <c r="G13" s="547"/>
      <c r="H13" s="547"/>
      <c r="I13" s="547"/>
      <c r="J13" s="547"/>
      <c r="K13" s="547"/>
      <c r="L13" s="547"/>
      <c r="M13" s="551" t="s">
        <v>413</v>
      </c>
      <c r="N13" s="551"/>
      <c r="O13" s="551"/>
    </row>
    <row r="14" spans="1:15" ht="10.5" customHeight="1">
      <c r="A14" s="502"/>
      <c r="B14" s="502"/>
      <c r="C14" s="502"/>
      <c r="D14" s="502"/>
      <c r="E14" s="502"/>
      <c r="F14" s="502"/>
      <c r="G14" s="502"/>
      <c r="H14" s="502"/>
      <c r="I14" s="502"/>
      <c r="J14" s="502"/>
      <c r="K14" s="502"/>
      <c r="L14" s="502"/>
      <c r="M14" s="502"/>
      <c r="N14" s="502"/>
      <c r="O14" s="502"/>
    </row>
    <row r="15" spans="1:15" ht="10.5" customHeight="1" thickBot="1">
      <c r="A15" s="552"/>
      <c r="B15" s="552"/>
      <c r="C15" s="552"/>
      <c r="D15" s="552"/>
      <c r="E15" s="552"/>
      <c r="F15" s="552"/>
      <c r="G15" s="552"/>
      <c r="H15" s="552"/>
      <c r="I15" s="552"/>
      <c r="J15" s="552"/>
      <c r="K15" s="552"/>
      <c r="L15" s="552"/>
      <c r="M15" s="552"/>
      <c r="N15" s="552"/>
      <c r="O15" s="552"/>
    </row>
    <row r="16" spans="1:15" ht="12.75">
      <c r="A16" s="547"/>
      <c r="B16" s="547"/>
      <c r="C16" s="547"/>
      <c r="D16" s="547"/>
      <c r="E16" s="547"/>
      <c r="F16" s="547"/>
      <c r="G16" s="547"/>
      <c r="H16" s="547"/>
      <c r="I16" s="547"/>
      <c r="J16" s="547"/>
      <c r="K16" s="547"/>
      <c r="L16" s="547"/>
      <c r="M16" s="547"/>
      <c r="N16" s="547"/>
      <c r="O16" s="547"/>
    </row>
    <row r="17" spans="1:15" ht="12.75">
      <c r="A17" s="547"/>
      <c r="B17" s="547"/>
      <c r="C17" s="547"/>
      <c r="D17" s="547"/>
      <c r="E17" s="547"/>
      <c r="F17" s="547"/>
      <c r="G17" s="547"/>
      <c r="H17" s="547"/>
      <c r="I17" s="547"/>
      <c r="J17" s="547"/>
      <c r="K17" s="547"/>
      <c r="L17" s="547"/>
      <c r="M17" s="547"/>
      <c r="N17" s="547"/>
      <c r="O17" s="547"/>
    </row>
    <row r="18" spans="1:15" ht="15">
      <c r="A18" s="528" t="s">
        <v>414</v>
      </c>
      <c r="B18" s="528"/>
      <c r="C18" s="528"/>
      <c r="D18" s="528"/>
      <c r="E18" s="528"/>
      <c r="F18" s="528"/>
      <c r="G18" s="528"/>
      <c r="H18" s="528"/>
      <c r="I18" s="528"/>
      <c r="J18" s="528"/>
      <c r="K18" s="528"/>
      <c r="L18" s="528"/>
      <c r="M18" s="528"/>
      <c r="N18" s="528"/>
      <c r="O18" s="528"/>
    </row>
    <row r="19" spans="1:15" ht="15">
      <c r="A19" s="528" t="s">
        <v>415</v>
      </c>
      <c r="B19" s="528"/>
      <c r="C19" s="528"/>
      <c r="D19" s="528"/>
      <c r="E19" s="528"/>
      <c r="F19" s="528"/>
      <c r="G19" s="528"/>
      <c r="H19" s="528"/>
      <c r="I19" s="528"/>
      <c r="J19" s="528"/>
      <c r="K19" s="528"/>
      <c r="L19" s="528"/>
      <c r="M19" s="528"/>
      <c r="N19" s="528"/>
      <c r="O19" s="528"/>
    </row>
    <row r="20" spans="1:15" ht="12.75">
      <c r="A20" s="547"/>
      <c r="B20" s="547"/>
      <c r="C20" s="547"/>
      <c r="D20" s="547"/>
      <c r="E20" s="547"/>
      <c r="F20" s="547"/>
      <c r="G20" s="547"/>
      <c r="H20" s="547"/>
      <c r="I20" s="547"/>
      <c r="J20" s="547"/>
      <c r="K20" s="547"/>
      <c r="L20" s="547"/>
      <c r="M20" s="547"/>
      <c r="N20" s="547"/>
      <c r="O20" s="547"/>
    </row>
    <row r="21" spans="1:15" ht="12.75">
      <c r="A21" s="547"/>
      <c r="B21" s="547"/>
      <c r="C21" s="547"/>
      <c r="D21" s="548">
        <f>(address)</f>
        <v>0</v>
      </c>
      <c r="E21" s="548"/>
      <c r="F21" s="548"/>
      <c r="G21" s="548"/>
      <c r="H21" s="548"/>
      <c r="I21" s="548"/>
      <c r="J21" s="548"/>
      <c r="K21" s="548"/>
      <c r="L21" s="548"/>
      <c r="M21" s="548"/>
      <c r="N21" s="548"/>
      <c r="O21" s="548"/>
    </row>
    <row r="22" spans="1:15" ht="12.75">
      <c r="A22" s="545" t="s">
        <v>416</v>
      </c>
      <c r="B22" s="545"/>
      <c r="C22" s="545"/>
      <c r="D22" s="548"/>
      <c r="E22" s="548"/>
      <c r="F22" s="548"/>
      <c r="G22" s="548"/>
      <c r="H22" s="548"/>
      <c r="I22" s="548"/>
      <c r="J22" s="548"/>
      <c r="K22" s="548"/>
      <c r="L22" s="548"/>
      <c r="M22" s="548"/>
      <c r="N22" s="548"/>
      <c r="O22" s="548"/>
    </row>
    <row r="23" spans="1:15" ht="12.75">
      <c r="A23" s="547"/>
      <c r="B23" s="547"/>
      <c r="C23" s="547"/>
      <c r="D23" s="547"/>
      <c r="E23" s="547"/>
      <c r="F23" s="547"/>
      <c r="G23" s="547"/>
      <c r="H23" s="547"/>
      <c r="I23" s="547"/>
      <c r="J23" s="547"/>
      <c r="K23" s="547"/>
      <c r="L23" s="547"/>
      <c r="M23" s="547"/>
      <c r="N23" s="547"/>
      <c r="O23" s="547"/>
    </row>
    <row r="24" spans="1:15" ht="12.75">
      <c r="A24" s="545" t="s">
        <v>417</v>
      </c>
      <c r="B24" s="545"/>
      <c r="C24" s="545"/>
      <c r="D24" s="548">
        <f>(nameofpersonpreparingthisnotice)</f>
        <v>0</v>
      </c>
      <c r="E24" s="548"/>
      <c r="F24" s="548"/>
      <c r="G24" s="548"/>
      <c r="H24" s="548"/>
      <c r="I24" s="548"/>
      <c r="J24" s="548"/>
      <c r="K24" s="548"/>
      <c r="L24" s="548"/>
      <c r="M24" s="548"/>
      <c r="N24" s="548"/>
      <c r="O24" s="548"/>
    </row>
    <row r="25" spans="1:15" ht="12.75">
      <c r="A25" s="545" t="s">
        <v>418</v>
      </c>
      <c r="B25" s="545"/>
      <c r="C25" s="545"/>
      <c r="D25" s="548"/>
      <c r="E25" s="548"/>
      <c r="F25" s="548"/>
      <c r="G25" s="548"/>
      <c r="H25" s="548"/>
      <c r="I25" s="548"/>
      <c r="J25" s="548"/>
      <c r="K25" s="548"/>
      <c r="L25" s="548"/>
      <c r="M25" s="548"/>
      <c r="N25" s="548"/>
      <c r="O25" s="548"/>
    </row>
    <row r="26" spans="1:15" ht="12.75">
      <c r="A26" s="547"/>
      <c r="B26" s="547"/>
      <c r="C26" s="547"/>
      <c r="D26" s="547"/>
      <c r="E26" s="547"/>
      <c r="F26" s="547"/>
      <c r="G26" s="547"/>
      <c r="H26" s="547"/>
      <c r="I26" s="547"/>
      <c r="J26" s="547"/>
      <c r="K26" s="547"/>
      <c r="L26" s="547"/>
      <c r="M26" s="547"/>
      <c r="N26" s="547"/>
      <c r="O26" s="547"/>
    </row>
    <row r="27" spans="1:15" ht="12.75">
      <c r="A27" s="547"/>
      <c r="B27" s="547"/>
      <c r="C27" s="547"/>
      <c r="D27" s="548">
        <f>(title)</f>
        <v>0</v>
      </c>
      <c r="E27" s="548"/>
      <c r="F27" s="548"/>
      <c r="G27" s="548"/>
      <c r="H27" s="548"/>
      <c r="I27" s="548"/>
      <c r="J27" s="548"/>
      <c r="K27" s="548"/>
      <c r="L27" s="548"/>
      <c r="M27" s="548"/>
      <c r="N27" s="548"/>
      <c r="O27" s="548"/>
    </row>
    <row r="28" spans="1:15" ht="12.75">
      <c r="A28" s="545" t="s">
        <v>51</v>
      </c>
      <c r="B28" s="545"/>
      <c r="C28" s="545"/>
      <c r="D28" s="548"/>
      <c r="E28" s="548"/>
      <c r="F28" s="548"/>
      <c r="G28" s="548"/>
      <c r="H28" s="548"/>
      <c r="I28" s="548"/>
      <c r="J28" s="548"/>
      <c r="K28" s="548"/>
      <c r="L28" s="548"/>
      <c r="M28" s="548"/>
      <c r="N28" s="548"/>
      <c r="O28" s="548"/>
    </row>
    <row r="29" spans="1:15" ht="12.75">
      <c r="A29" s="547"/>
      <c r="B29" s="547"/>
      <c r="C29" s="547"/>
      <c r="D29" s="547"/>
      <c r="E29" s="547"/>
      <c r="F29" s="547"/>
      <c r="G29" s="547"/>
      <c r="H29" s="547"/>
      <c r="I29" s="547"/>
      <c r="J29" s="547"/>
      <c r="K29" s="547"/>
      <c r="L29" s="547"/>
      <c r="M29" s="547"/>
      <c r="N29" s="547"/>
      <c r="O29" s="547"/>
    </row>
    <row r="30" spans="1:15" ht="12.75">
      <c r="A30" s="547"/>
      <c r="B30" s="547"/>
      <c r="C30" s="547"/>
      <c r="D30" s="549">
        <f ca="1">NOW()</f>
        <v>43753.64827696759</v>
      </c>
      <c r="E30" s="548"/>
      <c r="F30" s="548"/>
      <c r="G30" s="548"/>
      <c r="H30" s="548"/>
      <c r="I30" s="548"/>
      <c r="J30" s="548"/>
      <c r="K30" s="548"/>
      <c r="L30" s="548"/>
      <c r="M30" s="548"/>
      <c r="N30" s="548"/>
      <c r="O30" s="548"/>
    </row>
    <row r="31" spans="1:15" ht="12.75">
      <c r="A31" s="545" t="s">
        <v>52</v>
      </c>
      <c r="B31" s="545"/>
      <c r="C31" s="545"/>
      <c r="D31" s="548"/>
      <c r="E31" s="548"/>
      <c r="F31" s="548"/>
      <c r="G31" s="548"/>
      <c r="H31" s="548"/>
      <c r="I31" s="548"/>
      <c r="J31" s="548"/>
      <c r="K31" s="548"/>
      <c r="L31" s="548"/>
      <c r="M31" s="548"/>
      <c r="N31" s="548"/>
      <c r="O31" s="548"/>
    </row>
    <row r="32" spans="1:15" ht="12.75">
      <c r="A32" s="282"/>
      <c r="B32" s="282"/>
      <c r="C32" s="282"/>
      <c r="D32" s="282"/>
      <c r="E32" s="282"/>
      <c r="F32" s="282"/>
      <c r="G32" s="282"/>
      <c r="H32" s="282"/>
      <c r="I32" s="282"/>
      <c r="J32" s="282"/>
      <c r="K32" s="282"/>
      <c r="L32" s="282"/>
      <c r="M32" s="282"/>
      <c r="N32" s="282"/>
      <c r="O32" s="282"/>
    </row>
    <row r="33" spans="1:15" ht="12.75">
      <c r="A33" s="282"/>
      <c r="B33" s="282"/>
      <c r="C33" s="282"/>
      <c r="D33" s="282"/>
      <c r="E33" s="282"/>
      <c r="F33" s="282"/>
      <c r="G33" s="282"/>
      <c r="H33" s="282"/>
      <c r="I33" s="282"/>
      <c r="J33" s="282"/>
      <c r="K33" s="282"/>
      <c r="L33" s="282"/>
      <c r="M33" s="282"/>
      <c r="N33" s="282"/>
      <c r="O33" s="282"/>
    </row>
    <row r="34" spans="1:15" ht="12.75">
      <c r="A34" s="282"/>
      <c r="B34" s="282"/>
      <c r="C34" s="282"/>
      <c r="D34" s="282"/>
      <c r="E34" s="282"/>
      <c r="F34" s="282"/>
      <c r="G34" s="282"/>
      <c r="H34" s="282"/>
      <c r="I34" s="282"/>
      <c r="J34" s="282"/>
      <c r="K34" s="282"/>
      <c r="L34" s="282"/>
      <c r="M34" s="282"/>
      <c r="N34" s="282"/>
      <c r="O34" s="282"/>
    </row>
    <row r="35" spans="1:15" ht="12.75">
      <c r="A35" s="282"/>
      <c r="B35" s="282"/>
      <c r="C35" s="282"/>
      <c r="D35" s="282"/>
      <c r="E35" s="282"/>
      <c r="F35" s="282"/>
      <c r="G35" s="282"/>
      <c r="H35" s="282"/>
      <c r="I35" s="282"/>
      <c r="J35" s="282"/>
      <c r="K35" s="282"/>
      <c r="L35" s="282"/>
      <c r="M35" s="282"/>
      <c r="N35" s="282"/>
      <c r="O35" s="282"/>
    </row>
    <row r="36" spans="1:15" ht="12.75">
      <c r="A36" s="282"/>
      <c r="B36" s="282"/>
      <c r="C36" s="282"/>
      <c r="D36" s="282"/>
      <c r="E36" s="282"/>
      <c r="F36" s="282"/>
      <c r="G36" s="282"/>
      <c r="H36" s="282"/>
      <c r="I36" s="282"/>
      <c r="J36" s="282"/>
      <c r="K36" s="282"/>
      <c r="L36" s="282"/>
      <c r="M36" s="282"/>
      <c r="N36" s="282"/>
      <c r="O36" s="282"/>
    </row>
    <row r="37" spans="1:15" ht="12.75">
      <c r="A37" s="282"/>
      <c r="B37" s="282"/>
      <c r="C37" s="282"/>
      <c r="D37" s="282"/>
      <c r="E37" s="282"/>
      <c r="F37" s="282"/>
      <c r="G37" s="282"/>
      <c r="H37" s="282"/>
      <c r="I37" s="282"/>
      <c r="J37" s="282"/>
      <c r="K37" s="282"/>
      <c r="L37" s="282"/>
      <c r="M37" s="282"/>
      <c r="N37" s="282"/>
      <c r="O37" s="282"/>
    </row>
    <row r="38" spans="1:15" ht="12.75">
      <c r="A38" s="282"/>
      <c r="B38" s="282"/>
      <c r="C38" s="282"/>
      <c r="D38" s="282"/>
      <c r="E38" s="282"/>
      <c r="F38" s="282"/>
      <c r="G38" s="282"/>
      <c r="H38" s="282"/>
      <c r="I38" s="282"/>
      <c r="J38" s="282"/>
      <c r="K38" s="282"/>
      <c r="L38" s="282"/>
      <c r="M38" s="282"/>
      <c r="N38" s="282"/>
      <c r="O38" s="282"/>
    </row>
    <row r="39" spans="1:15" ht="12.75">
      <c r="A39" s="282"/>
      <c r="B39" s="282"/>
      <c r="C39" s="282"/>
      <c r="D39" s="282"/>
      <c r="E39" s="282"/>
      <c r="F39" s="282"/>
      <c r="G39" s="282"/>
      <c r="H39" s="282"/>
      <c r="I39" s="282"/>
      <c r="J39" s="282"/>
      <c r="K39" s="282"/>
      <c r="L39" s="282"/>
      <c r="M39" s="282"/>
      <c r="N39" s="282"/>
      <c r="O39" s="282"/>
    </row>
    <row r="40" spans="1:15" ht="12.75">
      <c r="A40" s="282"/>
      <c r="B40" s="282"/>
      <c r="C40" s="282"/>
      <c r="D40" s="282"/>
      <c r="E40" s="282"/>
      <c r="F40" s="282"/>
      <c r="G40" s="282"/>
      <c r="H40" s="282"/>
      <c r="I40" s="282"/>
      <c r="J40" s="282"/>
      <c r="K40" s="282"/>
      <c r="L40" s="282"/>
      <c r="M40" s="282"/>
      <c r="N40" s="282"/>
      <c r="O40" s="282"/>
    </row>
    <row r="41" spans="1:15" ht="12.75">
      <c r="A41" s="282"/>
      <c r="B41" s="282"/>
      <c r="C41" s="282"/>
      <c r="D41" s="282"/>
      <c r="E41" s="282"/>
      <c r="F41" s="282"/>
      <c r="G41" s="282"/>
      <c r="H41" s="282"/>
      <c r="I41" s="282"/>
      <c r="J41" s="282"/>
      <c r="K41" s="282"/>
      <c r="L41" s="282"/>
      <c r="M41" s="282"/>
      <c r="N41" s="282"/>
      <c r="O41" s="282"/>
    </row>
    <row r="42" spans="1:15" ht="12.75">
      <c r="A42" s="282"/>
      <c r="B42" s="282"/>
      <c r="C42" s="282"/>
      <c r="D42" s="282"/>
      <c r="E42" s="282"/>
      <c r="F42" s="282"/>
      <c r="G42" s="282"/>
      <c r="H42" s="282"/>
      <c r="I42" s="282"/>
      <c r="J42" s="282"/>
      <c r="K42" s="282"/>
      <c r="L42" s="282"/>
      <c r="M42" s="282"/>
      <c r="N42" s="282"/>
      <c r="O42" s="282"/>
    </row>
    <row r="43" spans="1:15" ht="12.75">
      <c r="A43" s="282"/>
      <c r="B43" s="282"/>
      <c r="C43" s="282"/>
      <c r="D43" s="282"/>
      <c r="E43" s="282"/>
      <c r="F43" s="282"/>
      <c r="G43" s="282"/>
      <c r="H43" s="282"/>
      <c r="I43" s="282"/>
      <c r="J43" s="282"/>
      <c r="K43" s="282"/>
      <c r="L43" s="282"/>
      <c r="M43" s="282"/>
      <c r="N43" s="282"/>
      <c r="O43" s="282"/>
    </row>
    <row r="44" spans="1:15" ht="12.75">
      <c r="A44" s="282"/>
      <c r="B44" s="282"/>
      <c r="C44" s="282"/>
      <c r="D44" s="282"/>
      <c r="E44" s="282"/>
      <c r="F44" s="282"/>
      <c r="G44" s="282"/>
      <c r="H44" s="282"/>
      <c r="I44" s="282"/>
      <c r="J44" s="282"/>
      <c r="K44" s="282"/>
      <c r="L44" s="282"/>
      <c r="M44" s="282"/>
      <c r="N44" s="282"/>
      <c r="O44" s="282"/>
    </row>
    <row r="45" spans="1:15" ht="12.75">
      <c r="A45" s="282"/>
      <c r="B45" s="282"/>
      <c r="C45" s="282"/>
      <c r="D45" s="282"/>
      <c r="E45" s="282"/>
      <c r="F45" s="282"/>
      <c r="G45" s="282"/>
      <c r="H45" s="282"/>
      <c r="I45" s="282"/>
      <c r="J45" s="282"/>
      <c r="K45" s="282"/>
      <c r="L45" s="282"/>
      <c r="M45" s="282"/>
      <c r="N45" s="282"/>
      <c r="O45" s="282"/>
    </row>
    <row r="46" spans="1:15" ht="12.75">
      <c r="A46" s="282"/>
      <c r="B46" s="282"/>
      <c r="C46" s="282"/>
      <c r="D46" s="282"/>
      <c r="E46" s="282"/>
      <c r="F46" s="282"/>
      <c r="G46" s="282"/>
      <c r="H46" s="282"/>
      <c r="I46" s="282"/>
      <c r="J46" s="282"/>
      <c r="K46" s="282"/>
      <c r="L46" s="282"/>
      <c r="M46" s="282"/>
      <c r="N46" s="282"/>
      <c r="O46" s="282"/>
    </row>
    <row r="47" spans="1:15" ht="12.75">
      <c r="A47" s="282"/>
      <c r="B47" s="282"/>
      <c r="C47" s="282"/>
      <c r="D47" s="282"/>
      <c r="E47" s="282"/>
      <c r="F47" s="282"/>
      <c r="G47" s="282"/>
      <c r="H47" s="282"/>
      <c r="I47" s="282"/>
      <c r="J47" s="282"/>
      <c r="K47" s="282"/>
      <c r="L47" s="282"/>
      <c r="M47" s="282"/>
      <c r="N47" s="282"/>
      <c r="O47" s="282"/>
    </row>
    <row r="48" spans="1:15" ht="12.75">
      <c r="A48" s="282"/>
      <c r="B48" s="282"/>
      <c r="C48" s="282"/>
      <c r="D48" s="282"/>
      <c r="E48" s="282"/>
      <c r="F48" s="282"/>
      <c r="G48" s="282"/>
      <c r="H48" s="282"/>
      <c r="I48" s="282"/>
      <c r="J48" s="282"/>
      <c r="K48" s="282"/>
      <c r="L48" s="282"/>
      <c r="M48" s="282"/>
      <c r="N48" s="282"/>
      <c r="O48" s="282"/>
    </row>
    <row r="49" spans="1:15" ht="12.75">
      <c r="A49" s="282"/>
      <c r="B49" s="282"/>
      <c r="C49" s="282"/>
      <c r="D49" s="282"/>
      <c r="E49" s="282"/>
      <c r="F49" s="282"/>
      <c r="G49" s="282"/>
      <c r="H49" s="282"/>
      <c r="I49" s="282"/>
      <c r="J49" s="282"/>
      <c r="K49" s="282"/>
      <c r="L49" s="282"/>
      <c r="M49" s="282"/>
      <c r="N49" s="282"/>
      <c r="O49" s="282"/>
    </row>
    <row r="50" spans="1:15" ht="12.75">
      <c r="A50" s="282"/>
      <c r="B50" s="282"/>
      <c r="C50" s="282"/>
      <c r="D50" s="282"/>
      <c r="E50" s="282"/>
      <c r="F50" s="282"/>
      <c r="G50" s="282"/>
      <c r="H50" s="282"/>
      <c r="I50" s="282"/>
      <c r="J50" s="282"/>
      <c r="K50" s="282"/>
      <c r="L50" s="282"/>
      <c r="M50" s="282"/>
      <c r="N50" s="282"/>
      <c r="O50" s="282"/>
    </row>
    <row r="51" spans="1:15" ht="12.75">
      <c r="A51" s="282"/>
      <c r="B51" s="282"/>
      <c r="C51" s="282"/>
      <c r="D51" s="282"/>
      <c r="E51" s="282"/>
      <c r="F51" s="282"/>
      <c r="G51" s="282"/>
      <c r="H51" s="282"/>
      <c r="I51" s="282"/>
      <c r="J51" s="282"/>
      <c r="K51" s="282"/>
      <c r="L51" s="282"/>
      <c r="M51" s="282"/>
      <c r="N51" s="282"/>
      <c r="O51" s="282"/>
    </row>
    <row r="52" spans="1:15" ht="12.75">
      <c r="A52" s="282"/>
      <c r="B52" s="282"/>
      <c r="C52" s="282"/>
      <c r="D52" s="282"/>
      <c r="E52" s="282"/>
      <c r="F52" s="282"/>
      <c r="G52" s="282"/>
      <c r="H52" s="282"/>
      <c r="I52" s="282"/>
      <c r="J52" s="282"/>
      <c r="K52" s="282"/>
      <c r="L52" s="282"/>
      <c r="M52" s="282"/>
      <c r="N52" s="282"/>
      <c r="O52" s="282"/>
    </row>
    <row r="53" spans="1:15" ht="12.75">
      <c r="A53" s="282"/>
      <c r="B53" s="282"/>
      <c r="C53" s="282"/>
      <c r="D53" s="282"/>
      <c r="E53" s="282"/>
      <c r="F53" s="282"/>
      <c r="G53" s="282"/>
      <c r="H53" s="282"/>
      <c r="I53" s="282"/>
      <c r="J53" s="282"/>
      <c r="K53" s="282"/>
      <c r="L53" s="282"/>
      <c r="M53" s="282"/>
      <c r="N53" s="282"/>
      <c r="O53" s="282"/>
    </row>
    <row r="54" spans="1:15" ht="12.75">
      <c r="A54" s="282"/>
      <c r="B54" s="282"/>
      <c r="C54" s="282"/>
      <c r="D54" s="282"/>
      <c r="E54" s="282"/>
      <c r="F54" s="282"/>
      <c r="G54" s="282"/>
      <c r="H54" s="282"/>
      <c r="I54" s="282"/>
      <c r="J54" s="282"/>
      <c r="K54" s="282"/>
      <c r="L54" s="282"/>
      <c r="M54" s="282"/>
      <c r="N54" s="282"/>
      <c r="O54" s="282"/>
    </row>
    <row r="55" spans="1:15" ht="12.75">
      <c r="A55" s="282"/>
      <c r="B55" s="282"/>
      <c r="C55" s="282"/>
      <c r="D55" s="282"/>
      <c r="E55" s="282"/>
      <c r="F55" s="282"/>
      <c r="G55" s="282"/>
      <c r="H55" s="282"/>
      <c r="I55" s="282"/>
      <c r="J55" s="282"/>
      <c r="K55" s="282"/>
      <c r="L55" s="282"/>
      <c r="M55" s="282"/>
      <c r="N55" s="282"/>
      <c r="O55" s="282"/>
    </row>
    <row r="56" spans="1:15" ht="12.75">
      <c r="A56" s="282"/>
      <c r="B56" s="282"/>
      <c r="C56" s="282"/>
      <c r="D56" s="282"/>
      <c r="E56" s="282"/>
      <c r="F56" s="282"/>
      <c r="G56" s="282"/>
      <c r="H56" s="282"/>
      <c r="I56" s="282"/>
      <c r="J56" s="282"/>
      <c r="K56" s="282"/>
      <c r="L56" s="282"/>
      <c r="M56" s="282"/>
      <c r="N56" s="282"/>
      <c r="O56" s="282"/>
    </row>
    <row r="57" spans="1:15" ht="12.75">
      <c r="A57" s="282"/>
      <c r="B57" s="282"/>
      <c r="C57" s="282"/>
      <c r="D57" s="282"/>
      <c r="E57" s="282"/>
      <c r="F57" s="282"/>
      <c r="G57" s="282"/>
      <c r="H57" s="282"/>
      <c r="I57" s="282"/>
      <c r="J57" s="282"/>
      <c r="K57" s="282"/>
      <c r="L57" s="282"/>
      <c r="M57" s="282"/>
      <c r="N57" s="282"/>
      <c r="O57" s="282"/>
    </row>
    <row r="58" spans="1:15" ht="12.75">
      <c r="A58" s="282"/>
      <c r="B58" s="282"/>
      <c r="C58" s="282"/>
      <c r="D58" s="282"/>
      <c r="E58" s="282"/>
      <c r="F58" s="282"/>
      <c r="G58" s="282"/>
      <c r="H58" s="282"/>
      <c r="I58" s="282"/>
      <c r="J58" s="282"/>
      <c r="K58" s="282"/>
      <c r="L58" s="282"/>
      <c r="M58" s="282"/>
      <c r="N58" s="282"/>
      <c r="O58" s="282"/>
    </row>
    <row r="59" spans="1:15" ht="12.75">
      <c r="A59" s="282"/>
      <c r="B59" s="282"/>
      <c r="C59" s="282"/>
      <c r="D59" s="282"/>
      <c r="E59" s="282"/>
      <c r="F59" s="282"/>
      <c r="G59" s="282"/>
      <c r="H59" s="282"/>
      <c r="I59" s="282"/>
      <c r="J59" s="282"/>
      <c r="K59" s="282"/>
      <c r="L59" s="282"/>
      <c r="M59" s="282"/>
      <c r="N59" s="282"/>
      <c r="O59" s="282"/>
    </row>
    <row r="60" spans="1:15" ht="12.75">
      <c r="A60" s="282"/>
      <c r="B60" s="282"/>
      <c r="C60" s="282"/>
      <c r="D60" s="282"/>
      <c r="E60" s="282"/>
      <c r="F60" s="282"/>
      <c r="G60" s="282"/>
      <c r="H60" s="282"/>
      <c r="I60" s="282"/>
      <c r="J60" s="282"/>
      <c r="K60" s="282"/>
      <c r="L60" s="282"/>
      <c r="M60" s="282"/>
      <c r="N60" s="282"/>
      <c r="O60" s="282"/>
    </row>
    <row r="61" spans="1:15" ht="12.75">
      <c r="A61" s="282"/>
      <c r="B61" s="282"/>
      <c r="C61" s="282"/>
      <c r="D61" s="282"/>
      <c r="E61" s="282"/>
      <c r="F61" s="282"/>
      <c r="G61" s="282"/>
      <c r="H61" s="282"/>
      <c r="I61" s="282"/>
      <c r="J61" s="282"/>
      <c r="K61" s="282"/>
      <c r="L61" s="282"/>
      <c r="M61" s="282"/>
      <c r="N61" s="282"/>
      <c r="O61" s="282"/>
    </row>
    <row r="62" spans="1:15" ht="12.75">
      <c r="A62" s="282"/>
      <c r="B62" s="282"/>
      <c r="C62" s="282"/>
      <c r="D62" s="282"/>
      <c r="E62" s="282"/>
      <c r="F62" s="282"/>
      <c r="G62" s="282"/>
      <c r="H62" s="282"/>
      <c r="I62" s="282"/>
      <c r="J62" s="282"/>
      <c r="K62" s="282"/>
      <c r="L62" s="282"/>
      <c r="M62" s="282"/>
      <c r="N62" s="282"/>
      <c r="O62" s="282"/>
    </row>
    <row r="63" spans="1:15" ht="12.75">
      <c r="A63" s="282"/>
      <c r="B63" s="282"/>
      <c r="C63" s="282"/>
      <c r="D63" s="282"/>
      <c r="E63" s="282"/>
      <c r="F63" s="282"/>
      <c r="G63" s="282"/>
      <c r="H63" s="282"/>
      <c r="I63" s="282"/>
      <c r="J63" s="282"/>
      <c r="K63" s="282"/>
      <c r="L63" s="282"/>
      <c r="M63" s="282"/>
      <c r="N63" s="282"/>
      <c r="O63" s="282"/>
    </row>
    <row r="64" spans="1:15" ht="12.75">
      <c r="A64" s="282"/>
      <c r="B64" s="282"/>
      <c r="C64" s="282"/>
      <c r="D64" s="282"/>
      <c r="E64" s="282"/>
      <c r="F64" s="282"/>
      <c r="G64" s="282"/>
      <c r="H64" s="282"/>
      <c r="I64" s="282"/>
      <c r="J64" s="282"/>
      <c r="K64" s="282"/>
      <c r="L64" s="282"/>
      <c r="M64" s="282"/>
      <c r="N64" s="282"/>
      <c r="O64" s="282"/>
    </row>
    <row r="65" spans="1:15" ht="12.75">
      <c r="A65" s="282"/>
      <c r="B65" s="282"/>
      <c r="C65" s="282"/>
      <c r="D65" s="282"/>
      <c r="E65" s="282"/>
      <c r="F65" s="282"/>
      <c r="G65" s="282"/>
      <c r="H65" s="282"/>
      <c r="I65" s="282"/>
      <c r="J65" s="282"/>
      <c r="K65" s="282"/>
      <c r="L65" s="282"/>
      <c r="M65" s="282"/>
      <c r="N65" s="282"/>
      <c r="O65" s="282"/>
    </row>
    <row r="66" spans="1:15" ht="12.75">
      <c r="A66" s="282"/>
      <c r="B66" s="282"/>
      <c r="C66" s="282"/>
      <c r="D66" s="282"/>
      <c r="E66" s="282"/>
      <c r="F66" s="282"/>
      <c r="G66" s="282"/>
      <c r="H66" s="282"/>
      <c r="I66" s="282"/>
      <c r="J66" s="282"/>
      <c r="K66" s="282"/>
      <c r="L66" s="282"/>
      <c r="M66" s="282"/>
      <c r="N66" s="282"/>
      <c r="O66" s="282"/>
    </row>
    <row r="67" spans="1:15" ht="12.75" thickBot="1">
      <c r="A67" s="283"/>
      <c r="B67" s="283"/>
      <c r="C67" s="283"/>
      <c r="D67" s="283"/>
      <c r="E67" s="283"/>
      <c r="F67" s="283"/>
      <c r="G67" s="283"/>
      <c r="H67" s="283"/>
      <c r="I67" s="283"/>
      <c r="J67" s="283"/>
      <c r="K67" s="283"/>
      <c r="L67" s="283"/>
      <c r="M67" s="283"/>
      <c r="N67" s="283"/>
      <c r="O67" s="283"/>
    </row>
    <row r="68" spans="1:15" ht="12.75">
      <c r="A68" s="550" t="s">
        <v>406</v>
      </c>
      <c r="B68" s="550"/>
      <c r="C68" s="550"/>
      <c r="D68" s="550"/>
      <c r="E68" s="550"/>
      <c r="F68" s="550"/>
      <c r="G68" s="550"/>
      <c r="H68" s="550"/>
      <c r="I68" s="550"/>
      <c r="J68" s="550"/>
      <c r="K68" s="550"/>
      <c r="L68" s="550"/>
      <c r="M68" s="550"/>
      <c r="N68" s="550"/>
      <c r="O68" s="550"/>
    </row>
    <row r="69" spans="12:15" ht="12.75">
      <c r="L69" s="545" t="s">
        <v>419</v>
      </c>
      <c r="M69" s="545"/>
      <c r="N69" s="545"/>
      <c r="O69" s="545"/>
    </row>
  </sheetData>
  <sheetProtection password="CCA6" sheet="1" selectLockedCells="1"/>
  <mergeCells count="44">
    <mergeCell ref="A1:O1"/>
    <mergeCell ref="A2:O2"/>
    <mergeCell ref="A3:O3"/>
    <mergeCell ref="A4:O4"/>
    <mergeCell ref="A5:O5"/>
    <mergeCell ref="M13:O13"/>
    <mergeCell ref="A14:O14"/>
    <mergeCell ref="A15:O15"/>
    <mergeCell ref="B6:G6"/>
    <mergeCell ref="I6:K6"/>
    <mergeCell ref="M6:N6"/>
    <mergeCell ref="A7:G7"/>
    <mergeCell ref="I7:K7"/>
    <mergeCell ref="M7:N7"/>
    <mergeCell ref="A22:C22"/>
    <mergeCell ref="A16:O16"/>
    <mergeCell ref="A8:O8"/>
    <mergeCell ref="A9:B9"/>
    <mergeCell ref="C9:O9"/>
    <mergeCell ref="A10:B10"/>
    <mergeCell ref="C10:O10"/>
    <mergeCell ref="A11:O11"/>
    <mergeCell ref="M12:O12"/>
    <mergeCell ref="A13:L13"/>
    <mergeCell ref="A30:C30"/>
    <mergeCell ref="D30:O31"/>
    <mergeCell ref="A31:C31"/>
    <mergeCell ref="A68:O68"/>
    <mergeCell ref="A17:O17"/>
    <mergeCell ref="A18:O18"/>
    <mergeCell ref="A19:O19"/>
    <mergeCell ref="A20:O20"/>
    <mergeCell ref="A21:C21"/>
    <mergeCell ref="D21:O22"/>
    <mergeCell ref="L69:O69"/>
    <mergeCell ref="A23:O23"/>
    <mergeCell ref="A24:C24"/>
    <mergeCell ref="D24:O25"/>
    <mergeCell ref="A25:C25"/>
    <mergeCell ref="A26:O26"/>
    <mergeCell ref="A27:C27"/>
    <mergeCell ref="D27:O28"/>
    <mergeCell ref="A28:C28"/>
    <mergeCell ref="A29:O29"/>
  </mergeCells>
  <printOptions/>
  <pageMargins left="0.699999988079071" right="0.699999988079071" top="0.75" bottom="0.75" header="0.30000001192092896" footer="0.30000001192092896"/>
  <pageSetup errors="blank" fitToHeight="1" fitToWidth="1" horizontalDpi="300" verticalDpi="300" orientation="portrait" scale="73"/>
  <headerFooter>
    <oddHeader>&amp;L&amp;D     &amp;T</oddHeader>
  </headerFooter>
  <legacyDrawing r:id="rId2"/>
</worksheet>
</file>

<file path=xl/worksheets/sheet8.xml><?xml version="1.0" encoding="utf-8"?>
<worksheet xmlns="http://schemas.openxmlformats.org/spreadsheetml/2006/main" xmlns:r="http://schemas.openxmlformats.org/officeDocument/2006/relationships">
  <sheetPr>
    <pageSetUpPr fitToPage="1"/>
  </sheetPr>
  <dimension ref="A1:M52"/>
  <sheetViews>
    <sheetView zoomScalePageLayoutView="0" workbookViewId="0" topLeftCell="A1">
      <selection activeCell="G6" sqref="G6:H6"/>
    </sheetView>
  </sheetViews>
  <sheetFormatPr defaultColWidth="9.33203125" defaultRowHeight="12.75"/>
  <cols>
    <col min="1" max="1" width="5.5" style="2" customWidth="1"/>
    <col min="2" max="2" width="11" style="2" customWidth="1"/>
    <col min="3" max="3" width="12.33203125" style="2" customWidth="1"/>
    <col min="4" max="4" width="10.16015625" style="2" customWidth="1"/>
    <col min="5" max="5" width="7" style="2" customWidth="1"/>
    <col min="6" max="6" width="21" style="2" customWidth="1"/>
    <col min="7" max="7" width="20.16015625" style="2" customWidth="1"/>
    <col min="8" max="8" width="15" style="2" customWidth="1"/>
    <col min="9" max="9" width="15.66015625" style="2" customWidth="1"/>
    <col min="10" max="16384" width="9.33203125" style="2" customWidth="1"/>
  </cols>
  <sheetData>
    <row r="1" spans="1:9" ht="12.75">
      <c r="A1" s="545" t="s">
        <v>420</v>
      </c>
      <c r="B1" s="545"/>
      <c r="C1" s="545"/>
      <c r="D1" s="545"/>
      <c r="E1" s="545"/>
      <c r="F1" s="545"/>
      <c r="G1" s="545"/>
      <c r="H1" s="545"/>
      <c r="I1" s="545"/>
    </row>
    <row r="2" spans="1:9" ht="30">
      <c r="A2" s="560" t="s">
        <v>421</v>
      </c>
      <c r="B2" s="560"/>
      <c r="C2" s="560"/>
      <c r="D2" s="560"/>
      <c r="E2" s="560"/>
      <c r="F2" s="560"/>
      <c r="G2" s="560"/>
      <c r="H2" s="560"/>
      <c r="I2" s="560"/>
    </row>
    <row r="3" spans="1:9" ht="14.25">
      <c r="A3" s="531"/>
      <c r="B3" s="531"/>
      <c r="C3" s="531"/>
      <c r="D3" s="531"/>
      <c r="E3" s="531"/>
      <c r="F3" s="531"/>
      <c r="G3" s="531"/>
      <c r="H3" s="531"/>
      <c r="I3" s="531"/>
    </row>
    <row r="4" spans="1:9" ht="12.75">
      <c r="A4" s="502"/>
      <c r="B4" s="502"/>
      <c r="C4" s="502"/>
      <c r="D4" s="502"/>
      <c r="E4" s="502"/>
      <c r="F4" s="502"/>
      <c r="G4" s="502"/>
      <c r="H4" s="502"/>
      <c r="I4" s="502"/>
    </row>
    <row r="5" spans="1:9" ht="15">
      <c r="A5" s="269" t="s">
        <v>391</v>
      </c>
      <c r="B5" s="523" t="str">
        <f>(eff_entity)</f>
        <v>SBO-BOOKER ISD (2019)</v>
      </c>
      <c r="C5" s="523"/>
      <c r="D5" s="522" t="s">
        <v>422</v>
      </c>
      <c r="E5" s="522"/>
      <c r="F5" s="522"/>
      <c r="G5" s="522"/>
      <c r="H5" s="522"/>
      <c r="I5" s="522"/>
    </row>
    <row r="6" spans="1:9" ht="15">
      <c r="A6" s="522" t="s">
        <v>423</v>
      </c>
      <c r="B6" s="522"/>
      <c r="C6" s="522"/>
      <c r="D6" s="522"/>
      <c r="E6" s="522"/>
      <c r="F6" s="522"/>
      <c r="G6" s="530"/>
      <c r="H6" s="530"/>
      <c r="I6" s="269" t="s">
        <v>424</v>
      </c>
    </row>
    <row r="7" spans="1:9" ht="15">
      <c r="A7" s="522" t="s">
        <v>425</v>
      </c>
      <c r="B7" s="522"/>
      <c r="C7" s="522"/>
      <c r="D7" s="522"/>
      <c r="E7" s="522"/>
      <c r="F7" s="522"/>
      <c r="G7" s="522"/>
      <c r="H7" s="522"/>
      <c r="I7" s="522"/>
    </row>
    <row r="8" spans="1:9" ht="15">
      <c r="A8" s="522" t="s">
        <v>426</v>
      </c>
      <c r="B8" s="522"/>
      <c r="C8" s="522"/>
      <c r="D8" s="522"/>
      <c r="E8" s="522"/>
      <c r="F8" s="522"/>
      <c r="G8" s="522"/>
      <c r="H8" s="522"/>
      <c r="I8" s="522"/>
    </row>
    <row r="9" spans="1:9" ht="15">
      <c r="A9" s="522" t="s">
        <v>427</v>
      </c>
      <c r="B9" s="522"/>
      <c r="C9" s="522"/>
      <c r="D9" s="522"/>
      <c r="E9" s="522"/>
      <c r="F9" s="522"/>
      <c r="G9" s="522"/>
      <c r="H9" s="522"/>
      <c r="I9" s="522"/>
    </row>
    <row r="10" spans="1:9" ht="15">
      <c r="A10" s="522" t="s">
        <v>428</v>
      </c>
      <c r="B10" s="522"/>
      <c r="C10" s="522"/>
      <c r="D10" s="522"/>
      <c r="E10" s="522"/>
      <c r="F10" s="522"/>
      <c r="G10" s="522"/>
      <c r="H10" s="522"/>
      <c r="I10" s="522"/>
    </row>
    <row r="11" spans="1:9" ht="15">
      <c r="A11" s="522"/>
      <c r="B11" s="522"/>
      <c r="C11" s="522"/>
      <c r="D11" s="522"/>
      <c r="E11" s="522"/>
      <c r="F11" s="522"/>
      <c r="G11" s="522"/>
      <c r="H11" s="522"/>
      <c r="I11" s="522"/>
    </row>
    <row r="12" spans="1:9" ht="15">
      <c r="A12" s="522" t="s">
        <v>429</v>
      </c>
      <c r="B12" s="522"/>
      <c r="C12" s="522"/>
      <c r="D12" s="522"/>
      <c r="E12" s="522"/>
      <c r="F12" s="277"/>
      <c r="G12" s="266" t="s">
        <v>430</v>
      </c>
      <c r="H12" s="530"/>
      <c r="I12" s="530"/>
    </row>
    <row r="13" spans="1:9" ht="15">
      <c r="A13" s="522" t="s">
        <v>431</v>
      </c>
      <c r="B13" s="522"/>
      <c r="C13" s="522"/>
      <c r="D13" s="522"/>
      <c r="E13" s="522"/>
      <c r="F13" s="284"/>
      <c r="G13" s="266" t="s">
        <v>430</v>
      </c>
      <c r="H13" s="539"/>
      <c r="I13" s="539"/>
    </row>
    <row r="14" spans="1:9" ht="15">
      <c r="A14" s="522" t="s">
        <v>432</v>
      </c>
      <c r="B14" s="522"/>
      <c r="C14" s="522"/>
      <c r="D14" s="522"/>
      <c r="E14" s="522"/>
      <c r="F14" s="522"/>
      <c r="G14" s="522"/>
      <c r="H14" s="522"/>
      <c r="I14" s="522"/>
    </row>
    <row r="15" spans="1:9" ht="15">
      <c r="A15" s="522"/>
      <c r="B15" s="522"/>
      <c r="C15" s="522"/>
      <c r="D15" s="522"/>
      <c r="E15" s="522"/>
      <c r="F15" s="522"/>
      <c r="G15" s="522"/>
      <c r="H15" s="522"/>
      <c r="I15" s="522"/>
    </row>
    <row r="16" spans="1:9" ht="15">
      <c r="A16" s="269" t="s">
        <v>433</v>
      </c>
      <c r="B16" s="530"/>
      <c r="C16" s="530"/>
      <c r="D16" s="530"/>
      <c r="E16" s="530"/>
      <c r="F16" s="530"/>
      <c r="G16" s="530"/>
      <c r="H16" s="530"/>
      <c r="I16" s="530"/>
    </row>
    <row r="17" spans="1:9" ht="15">
      <c r="A17" s="269" t="s">
        <v>434</v>
      </c>
      <c r="B17" s="269"/>
      <c r="C17" s="539"/>
      <c r="D17" s="539"/>
      <c r="E17" s="539"/>
      <c r="F17" s="539"/>
      <c r="G17" s="539"/>
      <c r="H17" s="539"/>
      <c r="I17" s="539"/>
    </row>
    <row r="18" spans="1:9" ht="15">
      <c r="A18" s="269" t="s">
        <v>435</v>
      </c>
      <c r="B18" s="269"/>
      <c r="C18" s="269"/>
      <c r="D18" s="539"/>
      <c r="E18" s="539"/>
      <c r="F18" s="539"/>
      <c r="G18" s="539"/>
      <c r="H18" s="539"/>
      <c r="I18" s="539"/>
    </row>
    <row r="19" spans="1:9" ht="15">
      <c r="A19" s="269" t="s">
        <v>436</v>
      </c>
      <c r="B19" s="269"/>
      <c r="C19" s="530"/>
      <c r="D19" s="530"/>
      <c r="E19" s="530"/>
      <c r="F19" s="530"/>
      <c r="G19" s="530"/>
      <c r="H19" s="530"/>
      <c r="I19" s="530"/>
    </row>
    <row r="20" spans="1:9" ht="15">
      <c r="A20" s="522"/>
      <c r="B20" s="522"/>
      <c r="C20" s="522"/>
      <c r="D20" s="522"/>
      <c r="E20" s="522"/>
      <c r="F20" s="522"/>
      <c r="G20" s="522"/>
      <c r="H20" s="522"/>
      <c r="I20" s="522"/>
    </row>
    <row r="21" spans="1:9" ht="15">
      <c r="A21" s="522" t="s">
        <v>437</v>
      </c>
      <c r="B21" s="522"/>
      <c r="C21" s="522"/>
      <c r="D21" s="522"/>
      <c r="E21" s="522"/>
      <c r="F21" s="522"/>
      <c r="G21" s="265">
        <f>SUM(txyr)</f>
        <v>2018</v>
      </c>
      <c r="H21" s="266" t="s">
        <v>438</v>
      </c>
      <c r="I21" s="267" t="s">
        <v>325</v>
      </c>
    </row>
    <row r="22" spans="1:9" ht="15">
      <c r="A22" s="522"/>
      <c r="B22" s="522"/>
      <c r="C22" s="522"/>
      <c r="D22" s="522"/>
      <c r="E22" s="522"/>
      <c r="F22" s="522"/>
      <c r="G22" s="522"/>
      <c r="H22" s="522"/>
      <c r="I22" s="522"/>
    </row>
    <row r="23" spans="1:9" ht="15">
      <c r="A23" s="522" t="s">
        <v>439</v>
      </c>
      <c r="B23" s="522"/>
      <c r="C23" s="522"/>
      <c r="D23" s="522"/>
      <c r="E23" s="522"/>
      <c r="F23" s="522"/>
      <c r="G23" s="522"/>
      <c r="H23" s="546" t="s">
        <v>325</v>
      </c>
      <c r="I23" s="546"/>
    </row>
    <row r="24" spans="1:9" ht="15">
      <c r="A24" s="269" t="s">
        <v>440</v>
      </c>
      <c r="B24" s="269"/>
      <c r="C24" s="269"/>
      <c r="D24" s="269"/>
      <c r="E24" s="269"/>
      <c r="F24" s="269"/>
      <c r="G24" s="269"/>
      <c r="H24" s="543" t="s">
        <v>325</v>
      </c>
      <c r="I24" s="543"/>
    </row>
    <row r="25" spans="1:9" ht="15">
      <c r="A25" s="527"/>
      <c r="B25" s="527"/>
      <c r="C25" s="527"/>
      <c r="D25" s="527"/>
      <c r="E25" s="527"/>
      <c r="F25" s="527"/>
      <c r="G25" s="527"/>
      <c r="H25" s="527"/>
      <c r="I25" s="527"/>
    </row>
    <row r="26" spans="1:9" ht="15">
      <c r="A26" s="559"/>
      <c r="B26" s="559"/>
      <c r="C26" s="559"/>
      <c r="D26" s="559"/>
      <c r="E26" s="559"/>
      <c r="F26" s="559"/>
      <c r="G26" s="559"/>
      <c r="H26" s="559"/>
      <c r="I26" s="559"/>
    </row>
    <row r="27" spans="1:9" ht="15">
      <c r="A27" s="526"/>
      <c r="B27" s="526"/>
      <c r="C27" s="526"/>
      <c r="D27" s="526"/>
      <c r="E27" s="526"/>
      <c r="F27" s="526"/>
      <c r="G27" s="526"/>
      <c r="H27" s="526"/>
      <c r="I27" s="526"/>
    </row>
    <row r="28" spans="1:9" ht="15">
      <c r="A28" s="522" t="s">
        <v>437</v>
      </c>
      <c r="B28" s="522"/>
      <c r="C28" s="522"/>
      <c r="D28" s="522"/>
      <c r="E28" s="522"/>
      <c r="F28" s="522"/>
      <c r="G28" s="265">
        <f>SUM(apyr)</f>
        <v>2019</v>
      </c>
      <c r="H28" s="266" t="s">
        <v>441</v>
      </c>
      <c r="I28" s="267" t="s">
        <v>325</v>
      </c>
    </row>
    <row r="29" spans="1:9" ht="15">
      <c r="A29" s="522" t="s">
        <v>442</v>
      </c>
      <c r="B29" s="522"/>
      <c r="C29" s="522"/>
      <c r="D29" s="522"/>
      <c r="E29" s="522"/>
      <c r="F29" s="522"/>
      <c r="G29" s="546" t="s">
        <v>325</v>
      </c>
      <c r="H29" s="546"/>
      <c r="I29" s="546"/>
    </row>
    <row r="30" spans="1:12" ht="15">
      <c r="A30" s="522" t="s">
        <v>443</v>
      </c>
      <c r="B30" s="522"/>
      <c r="C30" s="522"/>
      <c r="D30" s="522"/>
      <c r="E30" s="522"/>
      <c r="F30" s="522"/>
      <c r="G30" s="522"/>
      <c r="H30" s="522"/>
      <c r="I30" s="273" t="s">
        <v>325</v>
      </c>
      <c r="L30" s="285"/>
    </row>
    <row r="31" spans="1:9" ht="15">
      <c r="A31" s="527"/>
      <c r="B31" s="527"/>
      <c r="C31" s="527"/>
      <c r="D31" s="527"/>
      <c r="E31" s="527"/>
      <c r="F31" s="527"/>
      <c r="G31" s="527"/>
      <c r="H31" s="527"/>
      <c r="I31" s="527"/>
    </row>
    <row r="32" spans="1:9" ht="15">
      <c r="A32" s="558"/>
      <c r="B32" s="558"/>
      <c r="C32" s="558"/>
      <c r="D32" s="558"/>
      <c r="E32" s="558"/>
      <c r="F32" s="558"/>
      <c r="G32" s="558"/>
      <c r="H32" s="558"/>
      <c r="I32" s="558"/>
    </row>
    <row r="33" spans="1:9" ht="14.25" customHeight="1">
      <c r="A33" s="522" t="s">
        <v>444</v>
      </c>
      <c r="B33" s="522"/>
      <c r="C33" s="522"/>
      <c r="D33" s="522"/>
      <c r="E33" s="522"/>
      <c r="F33" s="522"/>
      <c r="G33" s="267" t="s">
        <v>325</v>
      </c>
      <c r="H33" s="528" t="s">
        <v>445</v>
      </c>
      <c r="I33" s="528"/>
    </row>
    <row r="34" spans="1:9" ht="13.5" customHeight="1">
      <c r="A34" s="522" t="s">
        <v>446</v>
      </c>
      <c r="B34" s="522"/>
      <c r="C34" s="522"/>
      <c r="D34" s="522"/>
      <c r="E34" s="522"/>
      <c r="F34" s="522"/>
      <c r="G34" s="546" t="s">
        <v>325</v>
      </c>
      <c r="H34" s="546"/>
      <c r="I34" s="546"/>
    </row>
    <row r="35" spans="1:9" ht="15">
      <c r="A35" s="522"/>
      <c r="B35" s="522"/>
      <c r="C35" s="522"/>
      <c r="D35" s="522"/>
      <c r="E35" s="522"/>
      <c r="F35" s="522"/>
      <c r="G35" s="522"/>
      <c r="H35" s="522"/>
      <c r="I35" s="522"/>
    </row>
    <row r="36" spans="1:9" ht="15" customHeight="1">
      <c r="A36" s="522" t="s">
        <v>447</v>
      </c>
      <c r="B36" s="522"/>
      <c r="C36" s="522"/>
      <c r="D36" s="522"/>
      <c r="E36" s="522"/>
      <c r="F36" s="522"/>
      <c r="G36" s="522"/>
      <c r="H36" s="522"/>
      <c r="I36" s="522"/>
    </row>
    <row r="37" spans="1:9" ht="15">
      <c r="A37" s="522"/>
      <c r="B37" s="522"/>
      <c r="C37" s="522"/>
      <c r="D37" s="522"/>
      <c r="E37" s="522"/>
      <c r="F37" s="522"/>
      <c r="G37" s="522"/>
      <c r="H37" s="522"/>
      <c r="I37" s="522"/>
    </row>
    <row r="38" spans="1:9" ht="15">
      <c r="A38" s="528" t="s">
        <v>448</v>
      </c>
      <c r="B38" s="528"/>
      <c r="C38" s="528"/>
      <c r="D38" s="528"/>
      <c r="E38" s="528"/>
      <c r="F38" s="528"/>
      <c r="G38" s="528"/>
      <c r="H38" s="528"/>
      <c r="I38" s="528"/>
    </row>
    <row r="39" spans="1:9" ht="15">
      <c r="A39" s="522"/>
      <c r="B39" s="522"/>
      <c r="C39" s="522"/>
      <c r="D39" s="522"/>
      <c r="E39" s="522"/>
      <c r="F39" s="522"/>
      <c r="G39" s="522"/>
      <c r="H39" s="522"/>
      <c r="I39" s="522"/>
    </row>
    <row r="40" spans="1:9" ht="14.25">
      <c r="A40" s="532" t="s">
        <v>449</v>
      </c>
      <c r="B40" s="532"/>
      <c r="C40" s="532"/>
      <c r="D40" s="532"/>
      <c r="E40" s="532"/>
      <c r="F40" s="532"/>
      <c r="G40" s="532"/>
      <c r="H40" s="532"/>
      <c r="I40" s="532"/>
    </row>
    <row r="41" spans="1:9" ht="15">
      <c r="A41" s="269" t="s">
        <v>391</v>
      </c>
      <c r="B41" s="277"/>
      <c r="C41" s="269" t="s">
        <v>450</v>
      </c>
      <c r="D41" s="277"/>
      <c r="E41" s="269" t="s">
        <v>393</v>
      </c>
      <c r="F41" s="277"/>
      <c r="G41" s="266" t="s">
        <v>394</v>
      </c>
      <c r="H41" s="277"/>
      <c r="I41" s="269" t="s">
        <v>451</v>
      </c>
    </row>
    <row r="42" spans="1:9" ht="13.5">
      <c r="A42" s="522" t="s">
        <v>452</v>
      </c>
      <c r="B42" s="522"/>
      <c r="C42" s="522"/>
      <c r="D42" s="522"/>
      <c r="E42" s="522"/>
      <c r="F42" s="522"/>
      <c r="G42" s="522"/>
      <c r="H42" s="522"/>
      <c r="I42" s="522"/>
    </row>
    <row r="43" spans="1:13" ht="13.5">
      <c r="A43" s="522" t="s">
        <v>412</v>
      </c>
      <c r="B43" s="557"/>
      <c r="C43" s="557"/>
      <c r="D43" s="557"/>
      <c r="E43" s="557"/>
      <c r="F43" s="557"/>
      <c r="G43" s="557"/>
      <c r="H43" s="557"/>
      <c r="I43" s="557"/>
      <c r="J43" s="182"/>
      <c r="K43" s="182"/>
      <c r="L43" s="182"/>
      <c r="M43" s="182"/>
    </row>
    <row r="44" spans="1:9" ht="14.25">
      <c r="A44" s="527"/>
      <c r="B44" s="527"/>
      <c r="C44" s="527"/>
      <c r="D44" s="527"/>
      <c r="E44" s="527"/>
      <c r="F44" s="527"/>
      <c r="G44" s="527"/>
      <c r="H44" s="527"/>
      <c r="I44" s="527"/>
    </row>
    <row r="45" spans="1:9" ht="13.5">
      <c r="A45" s="558"/>
      <c r="B45" s="558"/>
      <c r="C45" s="558"/>
      <c r="D45" s="558"/>
      <c r="E45" s="558"/>
      <c r="F45" s="558"/>
      <c r="G45" s="558"/>
      <c r="H45" s="558"/>
      <c r="I45" s="558"/>
    </row>
    <row r="46" spans="1:9" ht="13.5">
      <c r="A46" s="522" t="s">
        <v>453</v>
      </c>
      <c r="B46" s="522"/>
      <c r="C46" s="522"/>
      <c r="D46" s="522"/>
      <c r="E46" s="522"/>
      <c r="F46" s="522"/>
      <c r="G46" s="522"/>
      <c r="H46" s="522"/>
      <c r="I46" s="522"/>
    </row>
    <row r="47" spans="1:9" ht="13.5">
      <c r="A47" s="522"/>
      <c r="B47" s="522"/>
      <c r="C47" s="522"/>
      <c r="D47" s="522"/>
      <c r="E47" s="522"/>
      <c r="F47" s="522"/>
      <c r="G47" s="522"/>
      <c r="H47" s="522"/>
      <c r="I47" s="522"/>
    </row>
    <row r="48" spans="1:9" ht="13.5">
      <c r="A48" s="522" t="s">
        <v>454</v>
      </c>
      <c r="B48" s="522"/>
      <c r="C48" s="522"/>
      <c r="D48" s="522"/>
      <c r="E48" s="522"/>
      <c r="F48" s="522"/>
      <c r="G48" s="522"/>
      <c r="H48" s="522"/>
      <c r="I48" s="522"/>
    </row>
    <row r="49" spans="1:9" ht="13.5">
      <c r="A49" s="522" t="s">
        <v>455</v>
      </c>
      <c r="B49" s="522"/>
      <c r="C49" s="522"/>
      <c r="D49" s="522"/>
      <c r="E49" s="522"/>
      <c r="F49" s="522"/>
      <c r="G49" s="522"/>
      <c r="H49" s="522"/>
      <c r="I49" s="522"/>
    </row>
    <row r="50" spans="1:9" ht="13.5">
      <c r="A50" s="525" t="s">
        <v>285</v>
      </c>
      <c r="B50" s="525"/>
      <c r="C50" s="525"/>
      <c r="D50" s="525"/>
      <c r="E50" s="525"/>
      <c r="F50" s="525"/>
      <c r="G50" s="525"/>
      <c r="H50" s="525"/>
      <c r="I50" s="525"/>
    </row>
    <row r="51" spans="1:9" ht="13.5">
      <c r="A51" s="556" t="s">
        <v>456</v>
      </c>
      <c r="B51" s="556"/>
      <c r="C51" s="556"/>
      <c r="D51" s="556"/>
      <c r="E51" s="556"/>
      <c r="F51" s="556"/>
      <c r="G51" s="556"/>
      <c r="H51" s="556"/>
      <c r="I51" s="556"/>
    </row>
    <row r="52" spans="1:9" ht="13.5">
      <c r="A52" s="525" t="s">
        <v>457</v>
      </c>
      <c r="B52" s="525"/>
      <c r="C52" s="525"/>
      <c r="D52" s="525"/>
      <c r="E52" s="525"/>
      <c r="F52" s="525"/>
      <c r="G52" s="525"/>
      <c r="H52" s="525"/>
      <c r="I52" s="525"/>
    </row>
  </sheetData>
  <sheetProtection password="CCA6" sheet="1" selectLockedCells="1"/>
  <mergeCells count="59">
    <mergeCell ref="A8:I8"/>
    <mergeCell ref="A9:I9"/>
    <mergeCell ref="A1:I1"/>
    <mergeCell ref="A2:I2"/>
    <mergeCell ref="A3:I3"/>
    <mergeCell ref="A4:I4"/>
    <mergeCell ref="B5:C5"/>
    <mergeCell ref="D5:I5"/>
    <mergeCell ref="A6:F6"/>
    <mergeCell ref="G6:H6"/>
    <mergeCell ref="A15:I15"/>
    <mergeCell ref="B16:I16"/>
    <mergeCell ref="C17:I17"/>
    <mergeCell ref="D18:I18"/>
    <mergeCell ref="C19:I19"/>
    <mergeCell ref="A10:I10"/>
    <mergeCell ref="A14:I14"/>
    <mergeCell ref="A7:I7"/>
    <mergeCell ref="A28:F28"/>
    <mergeCell ref="A29:F29"/>
    <mergeCell ref="G29:I29"/>
    <mergeCell ref="A20:I20"/>
    <mergeCell ref="A11:I11"/>
    <mergeCell ref="A12:E12"/>
    <mergeCell ref="H12:I12"/>
    <mergeCell ref="A13:E13"/>
    <mergeCell ref="H13:I13"/>
    <mergeCell ref="G34:I34"/>
    <mergeCell ref="A30:H30"/>
    <mergeCell ref="A21:F21"/>
    <mergeCell ref="A22:I22"/>
    <mergeCell ref="A23:G23"/>
    <mergeCell ref="H23:I23"/>
    <mergeCell ref="H24:I24"/>
    <mergeCell ref="A25:I25"/>
    <mergeCell ref="A26:I26"/>
    <mergeCell ref="A27:I27"/>
    <mergeCell ref="A42:I42"/>
    <mergeCell ref="A43:I43"/>
    <mergeCell ref="A44:I44"/>
    <mergeCell ref="A45:I45"/>
    <mergeCell ref="A46:I46"/>
    <mergeCell ref="A31:I31"/>
    <mergeCell ref="A32:I32"/>
    <mergeCell ref="A33:F33"/>
    <mergeCell ref="H33:I33"/>
    <mergeCell ref="A34:F34"/>
    <mergeCell ref="A35:I35"/>
    <mergeCell ref="A36:I36"/>
    <mergeCell ref="A37:I37"/>
    <mergeCell ref="A38:I38"/>
    <mergeCell ref="A39:I39"/>
    <mergeCell ref="A40:I40"/>
    <mergeCell ref="A48:I48"/>
    <mergeCell ref="A49:I49"/>
    <mergeCell ref="A50:I50"/>
    <mergeCell ref="A51:I51"/>
    <mergeCell ref="A52:I52"/>
    <mergeCell ref="A47:I47"/>
  </mergeCells>
  <printOptions/>
  <pageMargins left="0.699999988079071" right="0.699999988079071" top="0.75" bottom="0.75" header="0.30000001192092896" footer="0.30000001192092896"/>
  <pageSetup errors="blank" fitToHeight="1" fitToWidth="1" horizontalDpi="300" verticalDpi="300" orientation="portrait" scale="85"/>
  <headerFooter>
    <oddHeader>&amp;L&amp;D     &amp;T</oddHeader>
  </headerFooter>
  <legacyDrawing r:id="rId2"/>
</worksheet>
</file>

<file path=xl/worksheets/sheet9.xml><?xml version="1.0" encoding="utf-8"?>
<worksheet xmlns="http://schemas.openxmlformats.org/spreadsheetml/2006/main" xmlns:r="http://schemas.openxmlformats.org/officeDocument/2006/relationships">
  <sheetPr>
    <pageSetUpPr fitToPage="1"/>
  </sheetPr>
  <dimension ref="A1:M61"/>
  <sheetViews>
    <sheetView zoomScalePageLayoutView="0" workbookViewId="0" topLeftCell="A1">
      <selection activeCell="G6" sqref="G6:H6"/>
    </sheetView>
  </sheetViews>
  <sheetFormatPr defaultColWidth="9.33203125" defaultRowHeight="12.75"/>
  <cols>
    <col min="1" max="1" width="5.5" style="2" customWidth="1"/>
    <col min="2" max="2" width="11" style="2" customWidth="1"/>
    <col min="3" max="3" width="12.5" style="2" customWidth="1"/>
    <col min="4" max="4" width="19.83203125" style="2" customWidth="1"/>
    <col min="5" max="5" width="5.5" style="2" customWidth="1"/>
    <col min="6" max="6" width="22.66015625" style="2" customWidth="1"/>
    <col min="7" max="7" width="16" style="2" customWidth="1"/>
    <col min="8" max="8" width="7" style="2" customWidth="1"/>
    <col min="9" max="9" width="15.66015625" style="2" customWidth="1"/>
    <col min="10" max="16384" width="9.33203125" style="2" customWidth="1"/>
  </cols>
  <sheetData>
    <row r="1" spans="1:9" ht="15">
      <c r="A1" s="525" t="s">
        <v>458</v>
      </c>
      <c r="B1" s="525"/>
      <c r="C1" s="525"/>
      <c r="D1" s="525"/>
      <c r="E1" s="525"/>
      <c r="F1" s="525"/>
      <c r="G1" s="525"/>
      <c r="H1" s="525"/>
      <c r="I1" s="525"/>
    </row>
    <row r="2" spans="1:9" ht="33">
      <c r="A2" s="517" t="s">
        <v>459</v>
      </c>
      <c r="B2" s="517"/>
      <c r="C2" s="517"/>
      <c r="D2" s="517"/>
      <c r="E2" s="517"/>
      <c r="F2" s="517"/>
      <c r="G2" s="517"/>
      <c r="H2" s="517"/>
      <c r="I2" s="517"/>
    </row>
    <row r="3" spans="1:9" ht="12.75">
      <c r="A3" s="547"/>
      <c r="B3" s="547"/>
      <c r="C3" s="547"/>
      <c r="D3" s="547"/>
      <c r="E3" s="547"/>
      <c r="F3" s="547"/>
      <c r="G3" s="547"/>
      <c r="H3" s="547"/>
      <c r="I3" s="547"/>
    </row>
    <row r="4" spans="1:9" ht="12.75">
      <c r="A4" s="2" t="s">
        <v>391</v>
      </c>
      <c r="B4" s="563" t="str">
        <f>(eff_entity)</f>
        <v>SBO-BOOKER ISD (2019)</v>
      </c>
      <c r="C4" s="563"/>
      <c r="D4" s="563"/>
      <c r="E4" s="563"/>
      <c r="F4" s="563"/>
      <c r="G4" s="563"/>
      <c r="H4" s="563"/>
      <c r="I4" s="563"/>
    </row>
    <row r="5" spans="1:9" ht="12.75">
      <c r="A5" s="547" t="s">
        <v>353</v>
      </c>
      <c r="B5" s="547"/>
      <c r="C5" s="547"/>
      <c r="D5" s="547"/>
      <c r="E5" s="547"/>
      <c r="F5" s="547"/>
      <c r="G5" s="547"/>
      <c r="H5" s="547"/>
      <c r="I5" s="547"/>
    </row>
    <row r="6" spans="1:9" ht="12.75">
      <c r="A6" s="281"/>
      <c r="B6" s="281"/>
      <c r="C6" s="281"/>
      <c r="D6" s="281"/>
      <c r="E6" s="281"/>
      <c r="F6" s="281"/>
      <c r="G6" s="281"/>
      <c r="H6" s="281"/>
      <c r="I6" s="281"/>
    </row>
    <row r="7" spans="1:9" ht="15">
      <c r="A7" s="502" t="s">
        <v>460</v>
      </c>
      <c r="B7" s="502"/>
      <c r="C7" s="502"/>
      <c r="D7" s="270"/>
      <c r="E7" s="281" t="s">
        <v>461</v>
      </c>
      <c r="F7" s="286"/>
      <c r="G7" s="502" t="s">
        <v>462</v>
      </c>
      <c r="H7" s="502"/>
      <c r="I7" s="502"/>
    </row>
    <row r="8" spans="1:9" ht="12.75">
      <c r="A8" s="547"/>
      <c r="B8" s="547"/>
      <c r="C8" s="547"/>
      <c r="D8" s="287" t="s">
        <v>463</v>
      </c>
      <c r="E8" s="288"/>
      <c r="F8" s="288" t="s">
        <v>464</v>
      </c>
      <c r="G8" s="547"/>
      <c r="H8" s="547"/>
      <c r="I8" s="547"/>
    </row>
    <row r="9" spans="1:9" ht="12.75">
      <c r="A9" s="282"/>
      <c r="B9" s="282"/>
      <c r="C9" s="282"/>
      <c r="D9" s="282"/>
      <c r="E9" s="288"/>
      <c r="F9" s="279"/>
      <c r="G9" s="282"/>
      <c r="H9" s="282"/>
      <c r="I9" s="282"/>
    </row>
    <row r="10" spans="1:9" ht="12.75">
      <c r="A10" s="502" t="s">
        <v>465</v>
      </c>
      <c r="B10" s="502"/>
      <c r="C10" s="502"/>
      <c r="D10" s="502"/>
      <c r="E10" s="563" t="str">
        <f>(eff_entity)</f>
        <v>SBO-BOOKER ISD (2019)</v>
      </c>
      <c r="F10" s="563"/>
      <c r="G10" s="563"/>
      <c r="H10" s="502" t="s">
        <v>466</v>
      </c>
      <c r="I10" s="502"/>
    </row>
    <row r="11" spans="1:9" ht="12.75">
      <c r="A11" s="547"/>
      <c r="B11" s="547"/>
      <c r="C11" s="547"/>
      <c r="D11" s="547"/>
      <c r="E11" s="562" t="s">
        <v>353</v>
      </c>
      <c r="F11" s="562"/>
      <c r="G11" s="562"/>
      <c r="H11" s="547"/>
      <c r="I11" s="547"/>
    </row>
    <row r="12" spans="1:9" ht="12.75">
      <c r="A12" s="282"/>
      <c r="B12" s="282"/>
      <c r="C12" s="282"/>
      <c r="D12" s="282"/>
      <c r="E12" s="281"/>
      <c r="F12" s="282"/>
      <c r="G12" s="282"/>
      <c r="H12" s="282"/>
      <c r="I12" s="282"/>
    </row>
    <row r="13" spans="1:9" ht="15">
      <c r="A13" s="522" t="s">
        <v>467</v>
      </c>
      <c r="B13" s="522"/>
      <c r="C13" s="522"/>
      <c r="D13" s="522"/>
      <c r="E13" s="530"/>
      <c r="F13" s="530"/>
      <c r="G13" s="530"/>
      <c r="H13" s="530"/>
      <c r="I13" s="244" t="s">
        <v>468</v>
      </c>
    </row>
    <row r="14" spans="1:9" ht="14.25">
      <c r="A14" s="531"/>
      <c r="B14" s="531"/>
      <c r="C14" s="531"/>
      <c r="D14" s="531"/>
      <c r="E14" s="502" t="s">
        <v>469</v>
      </c>
      <c r="F14" s="502"/>
      <c r="G14" s="502"/>
      <c r="H14" s="502"/>
      <c r="I14" s="502"/>
    </row>
    <row r="15" spans="1:9" ht="14.25">
      <c r="A15" s="531"/>
      <c r="B15" s="531"/>
      <c r="C15" s="531"/>
      <c r="D15" s="531"/>
      <c r="E15" s="502" t="s">
        <v>470</v>
      </c>
      <c r="F15" s="502"/>
      <c r="G15" s="502"/>
      <c r="H15" s="502"/>
      <c r="I15" s="502"/>
    </row>
    <row r="16" spans="1:9" ht="14.25">
      <c r="A16" s="264"/>
      <c r="B16" s="264"/>
      <c r="C16" s="264"/>
      <c r="D16" s="264"/>
      <c r="E16" s="245"/>
      <c r="F16" s="245"/>
      <c r="G16" s="245"/>
      <c r="H16" s="245"/>
      <c r="I16" s="245"/>
    </row>
    <row r="17" spans="1:9" ht="15">
      <c r="A17" s="502" t="s">
        <v>471</v>
      </c>
      <c r="B17" s="502"/>
      <c r="C17" s="502"/>
      <c r="D17" s="502"/>
      <c r="E17" s="502"/>
      <c r="F17" s="502"/>
      <c r="G17" s="530"/>
      <c r="H17" s="530"/>
      <c r="I17" s="530"/>
    </row>
    <row r="18" spans="1:9" ht="12.75">
      <c r="A18" s="547"/>
      <c r="B18" s="547"/>
      <c r="C18" s="547"/>
      <c r="D18" s="547"/>
      <c r="E18" s="547"/>
      <c r="F18" s="547"/>
      <c r="G18" s="562" t="s">
        <v>472</v>
      </c>
      <c r="H18" s="562"/>
      <c r="I18" s="562"/>
    </row>
    <row r="19" spans="1:9" ht="12.75">
      <c r="A19" s="282"/>
      <c r="B19" s="282"/>
      <c r="C19" s="282"/>
      <c r="D19" s="282"/>
      <c r="E19" s="282"/>
      <c r="F19" s="282"/>
      <c r="G19" s="282"/>
      <c r="H19" s="282"/>
      <c r="I19" s="282"/>
    </row>
    <row r="20" spans="1:9" ht="15">
      <c r="A20" s="502" t="s">
        <v>473</v>
      </c>
      <c r="B20" s="502"/>
      <c r="C20" s="502"/>
      <c r="D20" s="502"/>
      <c r="E20" s="530"/>
      <c r="F20" s="530"/>
      <c r="G20" s="530"/>
      <c r="H20" s="530"/>
      <c r="I20" s="279" t="s">
        <v>404</v>
      </c>
    </row>
    <row r="21" spans="1:9" ht="14.25">
      <c r="A21" s="531"/>
      <c r="B21" s="531"/>
      <c r="C21" s="531"/>
      <c r="D21" s="531"/>
      <c r="E21" s="562" t="s">
        <v>474</v>
      </c>
      <c r="F21" s="562"/>
      <c r="G21" s="562"/>
      <c r="H21" s="562"/>
      <c r="I21" s="268"/>
    </row>
    <row r="22" spans="1:9" ht="12.75">
      <c r="A22" s="547"/>
      <c r="B22" s="547"/>
      <c r="C22" s="547"/>
      <c r="D22" s="547"/>
      <c r="E22" s="547" t="s">
        <v>475</v>
      </c>
      <c r="F22" s="547"/>
      <c r="G22" s="547"/>
      <c r="H22" s="547"/>
      <c r="I22" s="288"/>
    </row>
    <row r="23" spans="1:9" ht="12.75">
      <c r="A23" s="282"/>
      <c r="B23" s="282"/>
      <c r="C23" s="282"/>
      <c r="D23" s="282"/>
      <c r="E23" s="281"/>
      <c r="F23" s="282"/>
      <c r="G23" s="282"/>
      <c r="H23" s="282"/>
      <c r="I23" s="288"/>
    </row>
    <row r="24" spans="1:9" ht="15">
      <c r="A24" s="279" t="s">
        <v>476</v>
      </c>
      <c r="B24" s="288"/>
      <c r="C24" s="288"/>
      <c r="D24" s="281"/>
      <c r="E24" s="288"/>
      <c r="F24" s="288"/>
      <c r="G24" s="530"/>
      <c r="H24" s="530"/>
      <c r="I24" s="530"/>
    </row>
    <row r="25" spans="1:9" ht="12.75">
      <c r="A25" s="547"/>
      <c r="B25" s="547"/>
      <c r="C25" s="547"/>
      <c r="D25" s="547"/>
      <c r="E25" s="547"/>
      <c r="F25" s="547"/>
      <c r="G25" s="562" t="s">
        <v>477</v>
      </c>
      <c r="H25" s="562"/>
      <c r="I25" s="562"/>
    </row>
    <row r="26" spans="1:9" ht="12.75">
      <c r="A26" s="281"/>
      <c r="B26" s="281"/>
      <c r="C26" s="281"/>
      <c r="D26" s="281"/>
      <c r="E26" s="281"/>
      <c r="F26" s="281"/>
      <c r="G26" s="281"/>
      <c r="H26" s="281"/>
      <c r="I26" s="281"/>
    </row>
    <row r="27" spans="1:9" ht="12.75">
      <c r="A27" s="502" t="s">
        <v>478</v>
      </c>
      <c r="B27" s="502"/>
      <c r="C27" s="502"/>
      <c r="D27" s="502"/>
      <c r="E27" s="502"/>
      <c r="F27" s="502"/>
      <c r="G27" s="502"/>
      <c r="H27" s="502"/>
      <c r="I27" s="502"/>
    </row>
    <row r="28" spans="1:9" ht="15">
      <c r="A28" s="502" t="s">
        <v>479</v>
      </c>
      <c r="B28" s="502"/>
      <c r="C28" s="530"/>
      <c r="D28" s="530"/>
      <c r="E28" s="530"/>
      <c r="F28" s="530"/>
      <c r="G28" s="530"/>
      <c r="H28" s="530"/>
      <c r="I28" s="279" t="s">
        <v>404</v>
      </c>
    </row>
    <row r="29" spans="1:9" ht="12.75">
      <c r="A29" s="547"/>
      <c r="B29" s="547"/>
      <c r="C29" s="502" t="s">
        <v>480</v>
      </c>
      <c r="D29" s="502"/>
      <c r="E29" s="502"/>
      <c r="F29" s="502"/>
      <c r="G29" s="502"/>
      <c r="H29" s="502"/>
      <c r="I29" s="502"/>
    </row>
    <row r="30" spans="1:9" ht="12.75">
      <c r="A30" s="547"/>
      <c r="B30" s="547"/>
      <c r="C30" s="547" t="s">
        <v>481</v>
      </c>
      <c r="D30" s="547"/>
      <c r="E30" s="547"/>
      <c r="F30" s="547"/>
      <c r="G30" s="547"/>
      <c r="H30" s="547"/>
      <c r="I30" s="288"/>
    </row>
    <row r="31" spans="1:9" ht="12.75">
      <c r="A31" s="282"/>
      <c r="B31" s="282"/>
      <c r="C31" s="281"/>
      <c r="D31" s="282"/>
      <c r="E31" s="282"/>
      <c r="F31" s="282"/>
      <c r="G31" s="282"/>
      <c r="H31" s="282"/>
      <c r="I31" s="288"/>
    </row>
    <row r="32" spans="1:9" ht="15">
      <c r="A32" s="502" t="s">
        <v>476</v>
      </c>
      <c r="B32" s="502"/>
      <c r="C32" s="502"/>
      <c r="D32" s="502"/>
      <c r="E32" s="502"/>
      <c r="F32" s="502"/>
      <c r="G32" s="530"/>
      <c r="H32" s="530"/>
      <c r="I32" s="530"/>
    </row>
    <row r="33" spans="1:9" ht="12.75">
      <c r="A33" s="547"/>
      <c r="B33" s="547"/>
      <c r="C33" s="547"/>
      <c r="D33" s="547"/>
      <c r="E33" s="547"/>
      <c r="F33" s="547"/>
      <c r="G33" s="562" t="s">
        <v>477</v>
      </c>
      <c r="H33" s="562"/>
      <c r="I33" s="562"/>
    </row>
    <row r="34" spans="1:9" ht="12.75">
      <c r="A34" s="282"/>
      <c r="B34" s="282"/>
      <c r="C34" s="282"/>
      <c r="D34" s="282"/>
      <c r="E34" s="282"/>
      <c r="F34" s="282"/>
      <c r="G34" s="282"/>
      <c r="H34" s="282"/>
      <c r="I34" s="282"/>
    </row>
    <row r="35" spans="1:9" ht="12.75">
      <c r="A35" s="502" t="s">
        <v>482</v>
      </c>
      <c r="B35" s="502"/>
      <c r="C35" s="502"/>
      <c r="D35" s="502"/>
      <c r="E35" s="502"/>
      <c r="F35" s="502"/>
      <c r="G35" s="502"/>
      <c r="H35" s="502"/>
      <c r="I35" s="502"/>
    </row>
    <row r="36" spans="1:9" ht="15">
      <c r="A36" s="502" t="s">
        <v>479</v>
      </c>
      <c r="B36" s="502"/>
      <c r="C36" s="530"/>
      <c r="D36" s="530"/>
      <c r="E36" s="530"/>
      <c r="F36" s="530"/>
      <c r="G36" s="530"/>
      <c r="H36" s="530"/>
      <c r="I36" s="279" t="s">
        <v>404</v>
      </c>
    </row>
    <row r="37" spans="1:9" ht="12.75">
      <c r="A37" s="547"/>
      <c r="B37" s="547"/>
      <c r="C37" s="562" t="s">
        <v>483</v>
      </c>
      <c r="D37" s="562"/>
      <c r="E37" s="562"/>
      <c r="F37" s="562"/>
      <c r="G37" s="562"/>
      <c r="H37" s="562"/>
      <c r="I37" s="288"/>
    </row>
    <row r="38" spans="1:9" ht="12.75">
      <c r="A38" s="547"/>
      <c r="B38" s="547"/>
      <c r="C38" s="547" t="s">
        <v>484</v>
      </c>
      <c r="D38" s="547"/>
      <c r="E38" s="547"/>
      <c r="F38" s="547"/>
      <c r="G38" s="547"/>
      <c r="H38" s="547"/>
      <c r="I38" s="288"/>
    </row>
    <row r="39" spans="1:9" ht="12.75">
      <c r="A39" s="281"/>
      <c r="B39" s="281"/>
      <c r="C39" s="281"/>
      <c r="D39" s="282"/>
      <c r="E39" s="282"/>
      <c r="F39" s="282"/>
      <c r="G39" s="282"/>
      <c r="H39" s="282"/>
      <c r="I39" s="288"/>
    </row>
    <row r="40" spans="1:9" ht="15">
      <c r="A40" s="279" t="s">
        <v>391</v>
      </c>
      <c r="B40" s="530"/>
      <c r="C40" s="530"/>
      <c r="D40" s="530"/>
      <c r="E40" s="530"/>
      <c r="F40" s="530"/>
      <c r="G40" s="502" t="s">
        <v>485</v>
      </c>
      <c r="H40" s="502"/>
      <c r="I40" s="502"/>
    </row>
    <row r="41" spans="1:9" ht="12.75">
      <c r="A41" s="288"/>
      <c r="B41" s="562" t="s">
        <v>486</v>
      </c>
      <c r="C41" s="562"/>
      <c r="D41" s="562"/>
      <c r="E41" s="562"/>
      <c r="F41" s="562"/>
      <c r="G41" s="547"/>
      <c r="H41" s="547"/>
      <c r="I41" s="547"/>
    </row>
    <row r="42" spans="1:9" ht="12.75">
      <c r="A42" s="288"/>
      <c r="B42" s="281"/>
      <c r="C42" s="282"/>
      <c r="D42" s="282"/>
      <c r="E42" s="282"/>
      <c r="F42" s="282"/>
      <c r="G42" s="282"/>
      <c r="H42" s="282"/>
      <c r="I42" s="282"/>
    </row>
    <row r="43" spans="1:13" ht="12.75">
      <c r="A43" s="502" t="s">
        <v>487</v>
      </c>
      <c r="B43" s="565"/>
      <c r="C43" s="565"/>
      <c r="D43" s="565"/>
      <c r="E43" s="565"/>
      <c r="F43" s="565"/>
      <c r="G43" s="566">
        <f>(dateofmeeting)</f>
        <v>0</v>
      </c>
      <c r="H43" s="566"/>
      <c r="I43" s="566"/>
      <c r="J43" s="182"/>
      <c r="K43" s="182"/>
      <c r="L43" s="182"/>
      <c r="M43" s="182"/>
    </row>
    <row r="44" spans="1:9" ht="12.75">
      <c r="A44" s="547"/>
      <c r="B44" s="547"/>
      <c r="C44" s="547"/>
      <c r="D44" s="547"/>
      <c r="E44" s="547"/>
      <c r="F44" s="547"/>
      <c r="G44" s="562" t="s">
        <v>488</v>
      </c>
      <c r="H44" s="562"/>
      <c r="I44" s="562"/>
    </row>
    <row r="45" spans="1:9" ht="12.75">
      <c r="A45" s="282"/>
      <c r="B45" s="282"/>
      <c r="C45" s="282"/>
      <c r="D45" s="282"/>
      <c r="E45" s="282"/>
      <c r="F45" s="282"/>
      <c r="G45" s="281"/>
      <c r="H45" s="282"/>
      <c r="I45" s="282"/>
    </row>
    <row r="46" spans="1:9" ht="12.75">
      <c r="A46" s="245" t="s">
        <v>489</v>
      </c>
      <c r="B46" s="563">
        <f>(meetingplace)</f>
        <v>0</v>
      </c>
      <c r="C46" s="563"/>
      <c r="D46" s="563"/>
      <c r="E46" s="563"/>
      <c r="F46" s="563"/>
      <c r="G46" s="563"/>
      <c r="H46" s="563"/>
      <c r="I46" s="563"/>
    </row>
    <row r="47" spans="1:9" ht="12.75">
      <c r="A47" s="282"/>
      <c r="B47" s="562" t="s">
        <v>490</v>
      </c>
      <c r="C47" s="562"/>
      <c r="D47" s="562"/>
      <c r="E47" s="562"/>
      <c r="F47" s="562"/>
      <c r="G47" s="562"/>
      <c r="H47" s="562"/>
      <c r="I47" s="562"/>
    </row>
    <row r="48" spans="1:9" ht="12.75">
      <c r="A48" s="282"/>
      <c r="B48" s="281"/>
      <c r="C48" s="282"/>
      <c r="D48" s="282"/>
      <c r="E48" s="282"/>
      <c r="F48" s="282"/>
      <c r="G48" s="282"/>
      <c r="H48" s="282"/>
      <c r="I48" s="282"/>
    </row>
    <row r="49" spans="1:9" ht="12.75">
      <c r="A49" s="245" t="s">
        <v>489</v>
      </c>
      <c r="B49" s="563">
        <f>(timeofmeeting)</f>
        <v>0</v>
      </c>
      <c r="C49" s="563"/>
      <c r="D49" s="563"/>
      <c r="E49" s="563"/>
      <c r="F49" s="282"/>
      <c r="G49" s="281"/>
      <c r="H49" s="282"/>
      <c r="I49" s="282"/>
    </row>
    <row r="50" spans="1:9" ht="12.75">
      <c r="A50" s="282"/>
      <c r="B50" s="562" t="s">
        <v>491</v>
      </c>
      <c r="C50" s="562"/>
      <c r="D50" s="562"/>
      <c r="E50" s="562"/>
      <c r="F50" s="282"/>
      <c r="G50" s="281"/>
      <c r="H50" s="282"/>
      <c r="I50" s="282"/>
    </row>
    <row r="51" spans="1:9" ht="12.75">
      <c r="A51" s="282"/>
      <c r="B51" s="281"/>
      <c r="C51" s="282"/>
      <c r="D51" s="282"/>
      <c r="E51" s="282"/>
      <c r="F51" s="282"/>
      <c r="G51" s="281"/>
      <c r="H51" s="282"/>
      <c r="I51" s="282"/>
    </row>
    <row r="52" spans="1:9" ht="12.75">
      <c r="A52" s="282" t="s">
        <v>391</v>
      </c>
      <c r="B52" s="561"/>
      <c r="C52" s="561"/>
      <c r="D52" s="561"/>
      <c r="E52" s="547" t="s">
        <v>492</v>
      </c>
      <c r="F52" s="547"/>
      <c r="G52" s="547"/>
      <c r="H52" s="547"/>
      <c r="I52" s="547"/>
    </row>
    <row r="53" spans="1:9" ht="12.75">
      <c r="A53" s="282"/>
      <c r="B53" s="562" t="s">
        <v>486</v>
      </c>
      <c r="C53" s="562"/>
      <c r="D53" s="562"/>
      <c r="E53" s="282"/>
      <c r="F53" s="282"/>
      <c r="G53" s="281"/>
      <c r="H53" s="282"/>
      <c r="I53" s="282"/>
    </row>
    <row r="54" spans="1:9" ht="12.75">
      <c r="A54" s="561"/>
      <c r="B54" s="561"/>
      <c r="C54" s="561"/>
      <c r="D54" s="561"/>
      <c r="E54" s="561"/>
      <c r="F54" s="561"/>
      <c r="G54" s="561"/>
      <c r="H54" s="282"/>
      <c r="I54" s="282"/>
    </row>
    <row r="55" spans="1:9" ht="12.75">
      <c r="A55" s="562" t="s">
        <v>493</v>
      </c>
      <c r="B55" s="562"/>
      <c r="C55" s="562"/>
      <c r="D55" s="562"/>
      <c r="E55" s="562"/>
      <c r="F55" s="562"/>
      <c r="G55" s="562"/>
      <c r="H55" s="282"/>
      <c r="I55" s="282"/>
    </row>
    <row r="56" spans="1:9" ht="12.75">
      <c r="A56" s="282"/>
      <c r="B56" s="281"/>
      <c r="C56" s="282"/>
      <c r="D56" s="282"/>
      <c r="E56" s="282"/>
      <c r="F56" s="282"/>
      <c r="G56" s="281"/>
      <c r="H56" s="282"/>
      <c r="I56" s="282"/>
    </row>
    <row r="57" spans="1:9" ht="12.75">
      <c r="A57" s="502" t="s">
        <v>454</v>
      </c>
      <c r="B57" s="502"/>
      <c r="C57" s="502"/>
      <c r="D57" s="502"/>
      <c r="E57" s="502"/>
      <c r="F57" s="502"/>
      <c r="G57" s="502"/>
      <c r="H57" s="502"/>
      <c r="I57" s="502"/>
    </row>
    <row r="58" spans="1:9" ht="12.75">
      <c r="A58" s="502" t="s">
        <v>455</v>
      </c>
      <c r="B58" s="502"/>
      <c r="C58" s="502"/>
      <c r="D58" s="502"/>
      <c r="E58" s="502"/>
      <c r="F58" s="502"/>
      <c r="G58" s="502"/>
      <c r="H58" s="502"/>
      <c r="I58" s="502"/>
    </row>
    <row r="59" spans="1:9" ht="12.75">
      <c r="A59" s="545" t="s">
        <v>285</v>
      </c>
      <c r="B59" s="545"/>
      <c r="C59" s="545"/>
      <c r="D59" s="545"/>
      <c r="E59" s="545"/>
      <c r="F59" s="545"/>
      <c r="G59" s="545"/>
      <c r="H59" s="545"/>
      <c r="I59" s="545"/>
    </row>
    <row r="60" spans="1:9" ht="12.75">
      <c r="A60" s="564" t="s">
        <v>494</v>
      </c>
      <c r="B60" s="564"/>
      <c r="C60" s="564"/>
      <c r="D60" s="564"/>
      <c r="E60" s="564"/>
      <c r="F60" s="564"/>
      <c r="G60" s="564"/>
      <c r="H60" s="564"/>
      <c r="I60" s="564"/>
    </row>
    <row r="61" spans="1:9" ht="12.75">
      <c r="A61" s="545" t="s">
        <v>495</v>
      </c>
      <c r="B61" s="545"/>
      <c r="C61" s="545"/>
      <c r="D61" s="545"/>
      <c r="E61" s="545"/>
      <c r="F61" s="545"/>
      <c r="G61" s="545"/>
      <c r="H61" s="545"/>
      <c r="I61" s="545"/>
    </row>
  </sheetData>
  <sheetProtection password="CCA6" sheet="1" selectLockedCells="1"/>
  <mergeCells count="74">
    <mergeCell ref="G8:I8"/>
    <mergeCell ref="A10:D10"/>
    <mergeCell ref="E10:G10"/>
    <mergeCell ref="H10:I10"/>
    <mergeCell ref="A11:D11"/>
    <mergeCell ref="E11:G11"/>
    <mergeCell ref="A1:I1"/>
    <mergeCell ref="A2:I2"/>
    <mergeCell ref="A3:I3"/>
    <mergeCell ref="B4:I4"/>
    <mergeCell ref="A14:D14"/>
    <mergeCell ref="E14:I14"/>
    <mergeCell ref="A5:I5"/>
    <mergeCell ref="A7:C7"/>
    <mergeCell ref="G7:I7"/>
    <mergeCell ref="A8:C8"/>
    <mergeCell ref="E20:H20"/>
    <mergeCell ref="H11:I11"/>
    <mergeCell ref="A13:D13"/>
    <mergeCell ref="E13:H13"/>
    <mergeCell ref="A15:D15"/>
    <mergeCell ref="E15:I15"/>
    <mergeCell ref="A21:D21"/>
    <mergeCell ref="E21:H21"/>
    <mergeCell ref="A22:D22"/>
    <mergeCell ref="E22:H22"/>
    <mergeCell ref="G24:I24"/>
    <mergeCell ref="A17:F17"/>
    <mergeCell ref="G17:I17"/>
    <mergeCell ref="A18:F18"/>
    <mergeCell ref="G18:I18"/>
    <mergeCell ref="A20:D20"/>
    <mergeCell ref="A33:F33"/>
    <mergeCell ref="G33:I33"/>
    <mergeCell ref="A35:I35"/>
    <mergeCell ref="A36:B36"/>
    <mergeCell ref="C36:H36"/>
    <mergeCell ref="A25:F25"/>
    <mergeCell ref="G25:I25"/>
    <mergeCell ref="A27:I27"/>
    <mergeCell ref="A28:B28"/>
    <mergeCell ref="C28:H28"/>
    <mergeCell ref="A29:B29"/>
    <mergeCell ref="C29:I29"/>
    <mergeCell ref="A30:B30"/>
    <mergeCell ref="C30:H30"/>
    <mergeCell ref="A32:F32"/>
    <mergeCell ref="G32:I32"/>
    <mergeCell ref="G43:I43"/>
    <mergeCell ref="A44:F44"/>
    <mergeCell ref="G44:I44"/>
    <mergeCell ref="B46:I46"/>
    <mergeCell ref="A37:B37"/>
    <mergeCell ref="C37:H37"/>
    <mergeCell ref="B52:D52"/>
    <mergeCell ref="B53:D53"/>
    <mergeCell ref="B47:I47"/>
    <mergeCell ref="A38:B38"/>
    <mergeCell ref="C38:H38"/>
    <mergeCell ref="B40:F40"/>
    <mergeCell ref="G40:I40"/>
    <mergeCell ref="B41:F41"/>
    <mergeCell ref="G41:I41"/>
    <mergeCell ref="A43:F43"/>
    <mergeCell ref="E52:I52"/>
    <mergeCell ref="A54:G54"/>
    <mergeCell ref="A55:G55"/>
    <mergeCell ref="A61:I61"/>
    <mergeCell ref="B49:E49"/>
    <mergeCell ref="B50:E50"/>
    <mergeCell ref="A57:I57"/>
    <mergeCell ref="A58:I58"/>
    <mergeCell ref="A59:I59"/>
    <mergeCell ref="A60:I60"/>
  </mergeCells>
  <printOptions/>
  <pageMargins left="0.699999988079071" right="0.699999988079071" top="0.75" bottom="0.75" header="0.30000001192092896" footer="0.30000001192092896"/>
  <pageSetup errors="blank" fitToHeight="1" fitToWidth="1" horizontalDpi="300" verticalDpi="300" orientation="portrait" scale="81"/>
  <headerFooter>
    <oddHeader>&amp;L&amp;D     &amp;T</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SDS</dc:creator>
  <cp:keywords/>
  <dc:description/>
  <cp:lastModifiedBy>Terri Cornelsen</cp:lastModifiedBy>
  <cp:lastPrinted>2019-07-15T15:43:50Z</cp:lastPrinted>
  <dcterms:created xsi:type="dcterms:W3CDTF">2014-05-28T09:15:51Z</dcterms:created>
  <dcterms:modified xsi:type="dcterms:W3CDTF">2019-10-15T20:34:09Z</dcterms:modified>
  <cp:category/>
  <cp:version/>
  <cp:contentType/>
  <cp:contentStatus/>
</cp:coreProperties>
</file>